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3715" windowHeight="9660"/>
  </bookViews>
  <sheets>
    <sheet name="EXACTO" sheetId="7" r:id="rId1"/>
    <sheet name="Sin sismo, B400" sheetId="2" r:id="rId2"/>
    <sheet name="Sin sismo, B500" sheetId="4" r:id="rId3"/>
    <sheet name="Con sismo, B400" sheetId="5" r:id="rId4"/>
    <sheet name="Con sismo, B500" sheetId="6" r:id="rId5"/>
    <sheet name="aux" sheetId="3" r:id="rId6"/>
  </sheets>
  <calcPr calcId="145621"/>
</workbook>
</file>

<file path=xl/calcChain.xml><?xml version="1.0" encoding="utf-8"?>
<calcChain xmlns="http://schemas.openxmlformats.org/spreadsheetml/2006/main">
  <c r="I63" i="4" l="1"/>
  <c r="I49" i="4"/>
  <c r="I35" i="4"/>
  <c r="I21" i="4"/>
  <c r="G63" i="4"/>
  <c r="G49" i="4"/>
  <c r="G35" i="4"/>
  <c r="G21" i="4"/>
  <c r="I63" i="5"/>
  <c r="I49" i="5"/>
  <c r="I35" i="5"/>
  <c r="I21" i="5"/>
  <c r="G63" i="5"/>
  <c r="G49" i="5"/>
  <c r="G35" i="5"/>
  <c r="G21" i="5"/>
  <c r="I63" i="6"/>
  <c r="I49" i="6"/>
  <c r="I35" i="6"/>
  <c r="I21" i="6"/>
  <c r="G63" i="6"/>
  <c r="G49" i="6"/>
  <c r="G35" i="6"/>
  <c r="G21" i="6"/>
  <c r="I7" i="6"/>
  <c r="G7" i="6"/>
  <c r="I7" i="5"/>
  <c r="G7" i="5"/>
  <c r="I7" i="4"/>
  <c r="G7" i="4"/>
  <c r="G35" i="2"/>
  <c r="I63" i="2"/>
  <c r="I49" i="2"/>
  <c r="I35" i="2"/>
  <c r="I21" i="2"/>
  <c r="G63" i="2"/>
  <c r="G49" i="2"/>
  <c r="G34" i="2"/>
  <c r="G21" i="2"/>
  <c r="I7" i="2"/>
  <c r="G7" i="2"/>
  <c r="C16" i="7"/>
  <c r="H62" i="6"/>
  <c r="H48" i="6"/>
  <c r="H34" i="6"/>
  <c r="H20" i="6"/>
  <c r="H6" i="6"/>
  <c r="H62" i="5"/>
  <c r="H48" i="5"/>
  <c r="H34" i="5"/>
  <c r="H20" i="5"/>
  <c r="H6" i="5"/>
  <c r="H62" i="4"/>
  <c r="H48" i="4"/>
  <c r="H34" i="4"/>
  <c r="H20" i="4"/>
  <c r="H6" i="4"/>
  <c r="H62" i="2"/>
  <c r="H48" i="2"/>
  <c r="H34" i="2"/>
  <c r="H20" i="2"/>
  <c r="H6" i="2"/>
  <c r="L6" i="2" s="1"/>
  <c r="C21" i="7"/>
  <c r="A16" i="7"/>
  <c r="C11" i="7"/>
  <c r="C14" i="7"/>
  <c r="A14" i="7"/>
  <c r="C13" i="7"/>
  <c r="C18" i="7" s="1"/>
  <c r="C12" i="7"/>
  <c r="A13" i="7"/>
  <c r="A12" i="7"/>
  <c r="A11" i="7"/>
  <c r="C17" i="7" l="1"/>
  <c r="C19" i="7" s="1"/>
  <c r="C23" i="7" s="1"/>
  <c r="C24" i="7" s="1"/>
  <c r="C15" i="7"/>
  <c r="A9" i="7"/>
  <c r="A6" i="7"/>
  <c r="C20" i="7" l="1"/>
  <c r="C25" i="7" s="1"/>
  <c r="C26" i="7" s="1"/>
  <c r="B63" i="6"/>
  <c r="B49" i="6"/>
  <c r="B35" i="6"/>
  <c r="B21" i="6"/>
  <c r="B7" i="6"/>
  <c r="B63" i="5"/>
  <c r="B49" i="5"/>
  <c r="B35" i="5"/>
  <c r="B21" i="5"/>
  <c r="B7" i="5"/>
  <c r="D64" i="6"/>
  <c r="H64" i="6" s="1"/>
  <c r="L64" i="6" s="1"/>
  <c r="P64" i="6" s="1"/>
  <c r="T64" i="6" s="1"/>
  <c r="C64" i="6"/>
  <c r="E64" i="6" s="1"/>
  <c r="I64" i="6" s="1"/>
  <c r="M64" i="6" s="1"/>
  <c r="Q64" i="6" s="1"/>
  <c r="U64" i="6" s="1"/>
  <c r="M63" i="6"/>
  <c r="Q63" i="6" s="1"/>
  <c r="U63" i="6" s="1"/>
  <c r="H63" i="6"/>
  <c r="L63" i="6" s="1"/>
  <c r="P63" i="6" s="1"/>
  <c r="T63" i="6" s="1"/>
  <c r="E63" i="6"/>
  <c r="F63" i="6" s="1"/>
  <c r="C63" i="6"/>
  <c r="D63" i="6" s="1"/>
  <c r="S62" i="6"/>
  <c r="O62" i="6"/>
  <c r="K62" i="6"/>
  <c r="L62" i="6"/>
  <c r="P62" i="6" s="1"/>
  <c r="T62" i="6" s="1"/>
  <c r="G62" i="6"/>
  <c r="C62" i="6"/>
  <c r="B62" i="6"/>
  <c r="K61" i="6"/>
  <c r="O61" i="6" s="1"/>
  <c r="S61" i="6" s="1"/>
  <c r="B61" i="6"/>
  <c r="D50" i="6"/>
  <c r="H50" i="6" s="1"/>
  <c r="L50" i="6" s="1"/>
  <c r="P50" i="6" s="1"/>
  <c r="T50" i="6" s="1"/>
  <c r="C50" i="6"/>
  <c r="E50" i="6" s="1"/>
  <c r="I50" i="6" s="1"/>
  <c r="M50" i="6" s="1"/>
  <c r="Q50" i="6" s="1"/>
  <c r="U50" i="6" s="1"/>
  <c r="M49" i="6"/>
  <c r="Q49" i="6" s="1"/>
  <c r="U49" i="6" s="1"/>
  <c r="K49" i="6"/>
  <c r="O49" i="6" s="1"/>
  <c r="S49" i="6" s="1"/>
  <c r="E49" i="6"/>
  <c r="F49" i="6" s="1"/>
  <c r="C49" i="6"/>
  <c r="D49" i="6" s="1"/>
  <c r="S48" i="6"/>
  <c r="O48" i="6"/>
  <c r="K48" i="6"/>
  <c r="L48" i="6"/>
  <c r="P48" i="6" s="1"/>
  <c r="T48" i="6" s="1"/>
  <c r="G48" i="6"/>
  <c r="C48" i="6"/>
  <c r="B48" i="6"/>
  <c r="K47" i="6"/>
  <c r="O47" i="6" s="1"/>
  <c r="S47" i="6" s="1"/>
  <c r="B47" i="6"/>
  <c r="D36" i="6"/>
  <c r="F36" i="6" s="1"/>
  <c r="J36" i="6" s="1"/>
  <c r="N36" i="6" s="1"/>
  <c r="R36" i="6" s="1"/>
  <c r="V36" i="6" s="1"/>
  <c r="C36" i="6"/>
  <c r="G36" i="6" s="1"/>
  <c r="K36" i="6" s="1"/>
  <c r="O36" i="6" s="1"/>
  <c r="S36" i="6" s="1"/>
  <c r="M35" i="6"/>
  <c r="Q35" i="6" s="1"/>
  <c r="U35" i="6" s="1"/>
  <c r="K35" i="6"/>
  <c r="O35" i="6" s="1"/>
  <c r="S35" i="6" s="1"/>
  <c r="E35" i="6"/>
  <c r="F35" i="6" s="1"/>
  <c r="C35" i="6"/>
  <c r="D35" i="6" s="1"/>
  <c r="S34" i="6"/>
  <c r="O34" i="6"/>
  <c r="K34" i="6"/>
  <c r="L34" i="6"/>
  <c r="P34" i="6" s="1"/>
  <c r="T34" i="6" s="1"/>
  <c r="G34" i="6"/>
  <c r="C34" i="6"/>
  <c r="B34" i="6"/>
  <c r="K33" i="6"/>
  <c r="O33" i="6" s="1"/>
  <c r="S33" i="6" s="1"/>
  <c r="B33" i="6"/>
  <c r="D22" i="6"/>
  <c r="F22" i="6" s="1"/>
  <c r="J22" i="6" s="1"/>
  <c r="N22" i="6" s="1"/>
  <c r="R22" i="6" s="1"/>
  <c r="V22" i="6" s="1"/>
  <c r="C22" i="6"/>
  <c r="E22" i="6" s="1"/>
  <c r="I22" i="6" s="1"/>
  <c r="M22" i="6" s="1"/>
  <c r="Q22" i="6" s="1"/>
  <c r="U22" i="6" s="1"/>
  <c r="J21" i="6"/>
  <c r="N21" i="6" s="1"/>
  <c r="R21" i="6" s="1"/>
  <c r="V21" i="6" s="1"/>
  <c r="H21" i="6"/>
  <c r="L21" i="6" s="1"/>
  <c r="P21" i="6" s="1"/>
  <c r="T21" i="6" s="1"/>
  <c r="E21" i="6"/>
  <c r="F21" i="6" s="1"/>
  <c r="C21" i="6"/>
  <c r="D21" i="6" s="1"/>
  <c r="S20" i="6"/>
  <c r="O20" i="6"/>
  <c r="K20" i="6"/>
  <c r="L20" i="6"/>
  <c r="P20" i="6" s="1"/>
  <c r="T20" i="6" s="1"/>
  <c r="G20" i="6"/>
  <c r="C20" i="6"/>
  <c r="B20" i="6"/>
  <c r="K19" i="6"/>
  <c r="O19" i="6" s="1"/>
  <c r="S19" i="6" s="1"/>
  <c r="B19" i="6"/>
  <c r="D8" i="6"/>
  <c r="F8" i="6" s="1"/>
  <c r="J8" i="6" s="1"/>
  <c r="N8" i="6" s="1"/>
  <c r="R8" i="6" s="1"/>
  <c r="V8" i="6" s="1"/>
  <c r="C8" i="6"/>
  <c r="G8" i="6" s="1"/>
  <c r="K8" i="6" s="1"/>
  <c r="O8" i="6" s="1"/>
  <c r="S8" i="6" s="1"/>
  <c r="M7" i="6"/>
  <c r="H7" i="6"/>
  <c r="E7" i="6"/>
  <c r="C7" i="6"/>
  <c r="D7" i="6" s="1"/>
  <c r="S6" i="6"/>
  <c r="O6" i="6"/>
  <c r="K6" i="6"/>
  <c r="L6" i="6"/>
  <c r="P6" i="6" s="1"/>
  <c r="T6" i="6" s="1"/>
  <c r="G6" i="6"/>
  <c r="C6" i="6"/>
  <c r="B6" i="6"/>
  <c r="K5" i="6"/>
  <c r="O5" i="6" s="1"/>
  <c r="S5" i="6" s="1"/>
  <c r="B5" i="6"/>
  <c r="D64" i="5"/>
  <c r="C64" i="5"/>
  <c r="J63" i="5"/>
  <c r="N63" i="5" s="1"/>
  <c r="R63" i="5" s="1"/>
  <c r="V63" i="5" s="1"/>
  <c r="K63" i="5"/>
  <c r="O63" i="5" s="1"/>
  <c r="S63" i="5" s="1"/>
  <c r="E63" i="5"/>
  <c r="F63" i="5" s="1"/>
  <c r="C63" i="5"/>
  <c r="D63" i="5" s="1"/>
  <c r="S62" i="5"/>
  <c r="O62" i="5"/>
  <c r="K62" i="5"/>
  <c r="L62" i="5"/>
  <c r="P62" i="5" s="1"/>
  <c r="T62" i="5" s="1"/>
  <c r="G62" i="5"/>
  <c r="C62" i="5"/>
  <c r="B62" i="5"/>
  <c r="K61" i="5"/>
  <c r="O61" i="5" s="1"/>
  <c r="S61" i="5" s="1"/>
  <c r="B61" i="5"/>
  <c r="D50" i="5"/>
  <c r="H50" i="5" s="1"/>
  <c r="L50" i="5" s="1"/>
  <c r="P50" i="5" s="1"/>
  <c r="T50" i="5" s="1"/>
  <c r="C50" i="5"/>
  <c r="G50" i="5" s="1"/>
  <c r="K50" i="5" s="1"/>
  <c r="O50" i="5" s="1"/>
  <c r="S50" i="5" s="1"/>
  <c r="J49" i="5"/>
  <c r="N49" i="5" s="1"/>
  <c r="R49" i="5" s="1"/>
  <c r="V49" i="5" s="1"/>
  <c r="K49" i="5"/>
  <c r="O49" i="5" s="1"/>
  <c r="S49" i="5" s="1"/>
  <c r="E49" i="5"/>
  <c r="F49" i="5" s="1"/>
  <c r="C49" i="5"/>
  <c r="D49" i="5" s="1"/>
  <c r="S48" i="5"/>
  <c r="O48" i="5"/>
  <c r="K48" i="5"/>
  <c r="L48" i="5"/>
  <c r="P48" i="5" s="1"/>
  <c r="T48" i="5" s="1"/>
  <c r="G48" i="5"/>
  <c r="C48" i="5"/>
  <c r="B48" i="5"/>
  <c r="K47" i="5"/>
  <c r="O47" i="5" s="1"/>
  <c r="S47" i="5" s="1"/>
  <c r="B47" i="5"/>
  <c r="D36" i="5"/>
  <c r="C36" i="5"/>
  <c r="E36" i="5" s="1"/>
  <c r="I36" i="5" s="1"/>
  <c r="M36" i="5" s="1"/>
  <c r="Q36" i="5" s="1"/>
  <c r="U36" i="5" s="1"/>
  <c r="M35" i="5"/>
  <c r="Q35" i="5" s="1"/>
  <c r="U35" i="5" s="1"/>
  <c r="H35" i="5"/>
  <c r="L35" i="5" s="1"/>
  <c r="P35" i="5" s="1"/>
  <c r="T35" i="5" s="1"/>
  <c r="E35" i="5"/>
  <c r="F35" i="5" s="1"/>
  <c r="C35" i="5"/>
  <c r="D35" i="5" s="1"/>
  <c r="S34" i="5"/>
  <c r="O34" i="5"/>
  <c r="K34" i="5"/>
  <c r="L34" i="5"/>
  <c r="P34" i="5" s="1"/>
  <c r="T34" i="5" s="1"/>
  <c r="G34" i="5"/>
  <c r="C34" i="5"/>
  <c r="B34" i="5"/>
  <c r="K33" i="5"/>
  <c r="O33" i="5" s="1"/>
  <c r="S33" i="5" s="1"/>
  <c r="B33" i="5"/>
  <c r="D22" i="5"/>
  <c r="H22" i="5" s="1"/>
  <c r="L22" i="5" s="1"/>
  <c r="P22" i="5" s="1"/>
  <c r="T22" i="5" s="1"/>
  <c r="C22" i="5"/>
  <c r="E22" i="5" s="1"/>
  <c r="I22" i="5" s="1"/>
  <c r="M22" i="5" s="1"/>
  <c r="Q22" i="5" s="1"/>
  <c r="U22" i="5" s="1"/>
  <c r="M21" i="5"/>
  <c r="Q21" i="5" s="1"/>
  <c r="U21" i="5" s="1"/>
  <c r="H21" i="5"/>
  <c r="L21" i="5" s="1"/>
  <c r="P21" i="5" s="1"/>
  <c r="T21" i="5" s="1"/>
  <c r="E21" i="5"/>
  <c r="F21" i="5" s="1"/>
  <c r="C21" i="5"/>
  <c r="D21" i="5" s="1"/>
  <c r="S20" i="5"/>
  <c r="O20" i="5"/>
  <c r="K20" i="5"/>
  <c r="L20" i="5"/>
  <c r="P20" i="5" s="1"/>
  <c r="T20" i="5" s="1"/>
  <c r="G20" i="5"/>
  <c r="C20" i="5"/>
  <c r="B20" i="5"/>
  <c r="K19" i="5"/>
  <c r="O19" i="5" s="1"/>
  <c r="S19" i="5" s="1"/>
  <c r="B19" i="5"/>
  <c r="D8" i="5"/>
  <c r="H8" i="5" s="1"/>
  <c r="L8" i="5" s="1"/>
  <c r="P8" i="5" s="1"/>
  <c r="T8" i="5" s="1"/>
  <c r="C8" i="5"/>
  <c r="G8" i="5" s="1"/>
  <c r="K8" i="5" s="1"/>
  <c r="O8" i="5" s="1"/>
  <c r="S8" i="5" s="1"/>
  <c r="M7" i="5"/>
  <c r="H7" i="5"/>
  <c r="E7" i="5"/>
  <c r="C7" i="5"/>
  <c r="S6" i="5"/>
  <c r="O6" i="5"/>
  <c r="K6" i="5"/>
  <c r="L6" i="5"/>
  <c r="P6" i="5" s="1"/>
  <c r="T6" i="5" s="1"/>
  <c r="G6" i="5"/>
  <c r="C6" i="5"/>
  <c r="B6" i="5"/>
  <c r="K5" i="5"/>
  <c r="O5" i="5" s="1"/>
  <c r="S5" i="5" s="1"/>
  <c r="B5" i="5"/>
  <c r="B62" i="4"/>
  <c r="B48" i="4"/>
  <c r="B34" i="4"/>
  <c r="B20" i="4"/>
  <c r="B6" i="4"/>
  <c r="D64" i="4"/>
  <c r="C64" i="4"/>
  <c r="J63" i="4"/>
  <c r="N63" i="4" s="1"/>
  <c r="R63" i="4" s="1"/>
  <c r="V63" i="4" s="1"/>
  <c r="K63" i="4"/>
  <c r="O63" i="4" s="1"/>
  <c r="S63" i="4" s="1"/>
  <c r="E63" i="4"/>
  <c r="F63" i="4" s="1"/>
  <c r="C63" i="4"/>
  <c r="D63" i="4" s="1"/>
  <c r="B63" i="4"/>
  <c r="S62" i="4"/>
  <c r="O62" i="4"/>
  <c r="K62" i="4"/>
  <c r="L62" i="4"/>
  <c r="P62" i="4" s="1"/>
  <c r="T62" i="4" s="1"/>
  <c r="G62" i="4"/>
  <c r="C62" i="4"/>
  <c r="K61" i="4"/>
  <c r="O61" i="4" s="1"/>
  <c r="S61" i="4" s="1"/>
  <c r="B61" i="4"/>
  <c r="D50" i="4"/>
  <c r="F50" i="4" s="1"/>
  <c r="J50" i="4" s="1"/>
  <c r="N50" i="4" s="1"/>
  <c r="R50" i="4" s="1"/>
  <c r="V50" i="4" s="1"/>
  <c r="C50" i="4"/>
  <c r="H49" i="4"/>
  <c r="L49" i="4" s="1"/>
  <c r="P49" i="4" s="1"/>
  <c r="T49" i="4" s="1"/>
  <c r="E49" i="4"/>
  <c r="F49" i="4" s="1"/>
  <c r="C49" i="4"/>
  <c r="D49" i="4" s="1"/>
  <c r="B49" i="4"/>
  <c r="S48" i="4"/>
  <c r="O48" i="4"/>
  <c r="K48" i="4"/>
  <c r="L48" i="4"/>
  <c r="P48" i="4" s="1"/>
  <c r="T48" i="4" s="1"/>
  <c r="G48" i="4"/>
  <c r="C48" i="4"/>
  <c r="K47" i="4"/>
  <c r="O47" i="4" s="1"/>
  <c r="S47" i="4" s="1"/>
  <c r="B47" i="4"/>
  <c r="D36" i="4"/>
  <c r="F36" i="4" s="1"/>
  <c r="J36" i="4" s="1"/>
  <c r="N36" i="4" s="1"/>
  <c r="R36" i="4" s="1"/>
  <c r="V36" i="4" s="1"/>
  <c r="C36" i="4"/>
  <c r="E36" i="4" s="1"/>
  <c r="I36" i="4" s="1"/>
  <c r="M36" i="4" s="1"/>
  <c r="Q36" i="4" s="1"/>
  <c r="U36" i="4" s="1"/>
  <c r="K35" i="4"/>
  <c r="O35" i="4" s="1"/>
  <c r="S35" i="4" s="1"/>
  <c r="J35" i="4"/>
  <c r="N35" i="4" s="1"/>
  <c r="R35" i="4" s="1"/>
  <c r="V35" i="4" s="1"/>
  <c r="H35" i="4"/>
  <c r="L35" i="4" s="1"/>
  <c r="P35" i="4" s="1"/>
  <c r="T35" i="4" s="1"/>
  <c r="E35" i="4"/>
  <c r="F35" i="4" s="1"/>
  <c r="C35" i="4"/>
  <c r="D35" i="4" s="1"/>
  <c r="B35" i="4"/>
  <c r="S34" i="4"/>
  <c r="O34" i="4"/>
  <c r="L34" i="4"/>
  <c r="P34" i="4" s="1"/>
  <c r="T34" i="4" s="1"/>
  <c r="K34" i="4"/>
  <c r="G34" i="4"/>
  <c r="C34" i="4"/>
  <c r="K33" i="4"/>
  <c r="O33" i="4" s="1"/>
  <c r="S33" i="4" s="1"/>
  <c r="B33" i="4"/>
  <c r="D22" i="4"/>
  <c r="H22" i="4" s="1"/>
  <c r="L22" i="4" s="1"/>
  <c r="P22" i="4" s="1"/>
  <c r="T22" i="4" s="1"/>
  <c r="C22" i="4"/>
  <c r="E22" i="4" s="1"/>
  <c r="I22" i="4" s="1"/>
  <c r="M22" i="4" s="1"/>
  <c r="Q22" i="4" s="1"/>
  <c r="U22" i="4" s="1"/>
  <c r="M21" i="4"/>
  <c r="Q21" i="4" s="1"/>
  <c r="U21" i="4" s="1"/>
  <c r="H21" i="4"/>
  <c r="L21" i="4" s="1"/>
  <c r="P21" i="4" s="1"/>
  <c r="T21" i="4" s="1"/>
  <c r="E21" i="4"/>
  <c r="F21" i="4" s="1"/>
  <c r="C21" i="4"/>
  <c r="D21" i="4" s="1"/>
  <c r="B21" i="4"/>
  <c r="S20" i="4"/>
  <c r="O20" i="4"/>
  <c r="K20" i="4"/>
  <c r="L20" i="4"/>
  <c r="P20" i="4" s="1"/>
  <c r="T20" i="4" s="1"/>
  <c r="G20" i="4"/>
  <c r="C20" i="4"/>
  <c r="K19" i="4"/>
  <c r="O19" i="4" s="1"/>
  <c r="S19" i="4" s="1"/>
  <c r="B19" i="4"/>
  <c r="D8" i="4"/>
  <c r="F8" i="4" s="1"/>
  <c r="J8" i="4" s="1"/>
  <c r="N8" i="4" s="1"/>
  <c r="R8" i="4" s="1"/>
  <c r="V8" i="4" s="1"/>
  <c r="C8" i="4"/>
  <c r="G8" i="4" s="1"/>
  <c r="K8" i="4" s="1"/>
  <c r="O8" i="4" s="1"/>
  <c r="S8" i="4" s="1"/>
  <c r="H7" i="4"/>
  <c r="L7" i="4" s="1"/>
  <c r="E7" i="4"/>
  <c r="F7" i="4" s="1"/>
  <c r="C7" i="4"/>
  <c r="D7" i="4" s="1"/>
  <c r="B7" i="4"/>
  <c r="S6" i="4"/>
  <c r="O6" i="4"/>
  <c r="K6" i="4"/>
  <c r="L6" i="4"/>
  <c r="P6" i="4" s="1"/>
  <c r="T6" i="4" s="1"/>
  <c r="G6" i="4"/>
  <c r="C6" i="4"/>
  <c r="K5" i="4"/>
  <c r="O5" i="4" s="1"/>
  <c r="S5" i="4" s="1"/>
  <c r="B5" i="4"/>
  <c r="B63" i="2"/>
  <c r="B49" i="2"/>
  <c r="B35" i="2"/>
  <c r="B21" i="2"/>
  <c r="B7" i="2"/>
  <c r="B61" i="2"/>
  <c r="B47" i="2"/>
  <c r="B33" i="2"/>
  <c r="B20" i="2"/>
  <c r="B19" i="2"/>
  <c r="D64" i="2"/>
  <c r="F64" i="2" s="1"/>
  <c r="J64" i="2" s="1"/>
  <c r="N64" i="2" s="1"/>
  <c r="R64" i="2" s="1"/>
  <c r="V64" i="2" s="1"/>
  <c r="C64" i="2"/>
  <c r="E64" i="2" s="1"/>
  <c r="I64" i="2" s="1"/>
  <c r="M64" i="2" s="1"/>
  <c r="Q64" i="2" s="1"/>
  <c r="U64" i="2" s="1"/>
  <c r="J63" i="2"/>
  <c r="N63" i="2" s="1"/>
  <c r="R63" i="2" s="1"/>
  <c r="V63" i="2" s="1"/>
  <c r="K63" i="2"/>
  <c r="O63" i="2" s="1"/>
  <c r="S63" i="2" s="1"/>
  <c r="E63" i="2"/>
  <c r="F63" i="2" s="1"/>
  <c r="C63" i="2"/>
  <c r="D63" i="2" s="1"/>
  <c r="S62" i="2"/>
  <c r="O62" i="2"/>
  <c r="K62" i="2"/>
  <c r="L62" i="2"/>
  <c r="P62" i="2" s="1"/>
  <c r="T62" i="2" s="1"/>
  <c r="G62" i="2"/>
  <c r="C62" i="2"/>
  <c r="B62" i="2"/>
  <c r="K61" i="2"/>
  <c r="O61" i="2" s="1"/>
  <c r="S61" i="2" s="1"/>
  <c r="D50" i="2"/>
  <c r="H50" i="2" s="1"/>
  <c r="L50" i="2" s="1"/>
  <c r="P50" i="2" s="1"/>
  <c r="T50" i="2" s="1"/>
  <c r="C50" i="2"/>
  <c r="G50" i="2" s="1"/>
  <c r="K50" i="2" s="1"/>
  <c r="O50" i="2" s="1"/>
  <c r="S50" i="2" s="1"/>
  <c r="M49" i="2"/>
  <c r="Q49" i="2" s="1"/>
  <c r="U49" i="2" s="1"/>
  <c r="K49" i="2"/>
  <c r="O49" i="2" s="1"/>
  <c r="S49" i="2" s="1"/>
  <c r="E49" i="2"/>
  <c r="F49" i="2" s="1"/>
  <c r="C49" i="2"/>
  <c r="D49" i="2" s="1"/>
  <c r="S48" i="2"/>
  <c r="O48" i="2"/>
  <c r="K48" i="2"/>
  <c r="L48" i="2"/>
  <c r="P48" i="2" s="1"/>
  <c r="T48" i="2" s="1"/>
  <c r="G48" i="2"/>
  <c r="C48" i="2"/>
  <c r="B48" i="2"/>
  <c r="K47" i="2"/>
  <c r="O47" i="2" s="1"/>
  <c r="S47" i="2" s="1"/>
  <c r="D36" i="2"/>
  <c r="H36" i="2" s="1"/>
  <c r="L36" i="2" s="1"/>
  <c r="P36" i="2" s="1"/>
  <c r="T36" i="2" s="1"/>
  <c r="C36" i="2"/>
  <c r="G36" i="2" s="1"/>
  <c r="K36" i="2" s="1"/>
  <c r="O36" i="2" s="1"/>
  <c r="S36" i="2" s="1"/>
  <c r="M35" i="2"/>
  <c r="Q35" i="2" s="1"/>
  <c r="U35" i="2" s="1"/>
  <c r="H35" i="2"/>
  <c r="L35" i="2" s="1"/>
  <c r="P35" i="2" s="1"/>
  <c r="T35" i="2" s="1"/>
  <c r="E35" i="2"/>
  <c r="F35" i="2" s="1"/>
  <c r="C35" i="2"/>
  <c r="D35" i="2" s="1"/>
  <c r="S34" i="2"/>
  <c r="O34" i="2"/>
  <c r="L34" i="2"/>
  <c r="P34" i="2" s="1"/>
  <c r="T34" i="2" s="1"/>
  <c r="K34" i="2"/>
  <c r="C34" i="2"/>
  <c r="B34" i="2"/>
  <c r="K33" i="2"/>
  <c r="O33" i="2" s="1"/>
  <c r="S33" i="2" s="1"/>
  <c r="D22" i="2"/>
  <c r="H22" i="2" s="1"/>
  <c r="L22" i="2" s="1"/>
  <c r="P22" i="2" s="1"/>
  <c r="T22" i="2" s="1"/>
  <c r="C22" i="2"/>
  <c r="G22" i="2" s="1"/>
  <c r="K22" i="2" s="1"/>
  <c r="O22" i="2" s="1"/>
  <c r="S22" i="2" s="1"/>
  <c r="J21" i="2"/>
  <c r="N21" i="2" s="1"/>
  <c r="R21" i="2" s="1"/>
  <c r="V21" i="2" s="1"/>
  <c r="H21" i="2"/>
  <c r="L21" i="2" s="1"/>
  <c r="P21" i="2" s="1"/>
  <c r="T21" i="2" s="1"/>
  <c r="E21" i="2"/>
  <c r="F21" i="2" s="1"/>
  <c r="C21" i="2"/>
  <c r="D21" i="2" s="1"/>
  <c r="S20" i="2"/>
  <c r="O20" i="2"/>
  <c r="K20" i="2"/>
  <c r="L20" i="2"/>
  <c r="P20" i="2" s="1"/>
  <c r="T20" i="2" s="1"/>
  <c r="G20" i="2"/>
  <c r="C20" i="2"/>
  <c r="K19" i="2"/>
  <c r="O19" i="2" s="1"/>
  <c r="S19" i="2" s="1"/>
  <c r="S6" i="2"/>
  <c r="O6" i="2"/>
  <c r="K6" i="2"/>
  <c r="G6" i="2"/>
  <c r="K5" i="2"/>
  <c r="O5" i="2" s="1"/>
  <c r="S5" i="2" s="1"/>
  <c r="P6" i="2"/>
  <c r="T6" i="2" s="1"/>
  <c r="B6" i="2"/>
  <c r="B5" i="2"/>
  <c r="D8" i="2"/>
  <c r="H8" i="2" s="1"/>
  <c r="L8" i="2" s="1"/>
  <c r="P8" i="2" s="1"/>
  <c r="T8" i="2" s="1"/>
  <c r="C8" i="2"/>
  <c r="E8" i="2" s="1"/>
  <c r="I8" i="2" s="1"/>
  <c r="M8" i="2" s="1"/>
  <c r="Q8" i="2" s="1"/>
  <c r="U8" i="2" s="1"/>
  <c r="E7" i="2"/>
  <c r="F7" i="2" s="1"/>
  <c r="C7" i="2"/>
  <c r="D7" i="2" s="1"/>
  <c r="C6" i="2"/>
  <c r="F8" i="5" l="1"/>
  <c r="J8" i="5" s="1"/>
  <c r="N8" i="5" s="1"/>
  <c r="R8" i="5" s="1"/>
  <c r="V8" i="5" s="1"/>
  <c r="M49" i="5"/>
  <c r="Q49" i="5" s="1"/>
  <c r="U49" i="5" s="1"/>
  <c r="J21" i="4"/>
  <c r="N21" i="4" s="1"/>
  <c r="R21" i="4" s="1"/>
  <c r="V21" i="4" s="1"/>
  <c r="F22" i="5"/>
  <c r="J22" i="5" s="1"/>
  <c r="N22" i="5" s="1"/>
  <c r="R22" i="5" s="1"/>
  <c r="V22" i="5" s="1"/>
  <c r="H7" i="2"/>
  <c r="H11" i="2" s="1"/>
  <c r="J7" i="2"/>
  <c r="N7" i="2" s="1"/>
  <c r="H63" i="5"/>
  <c r="L63" i="5" s="1"/>
  <c r="P63" i="5" s="1"/>
  <c r="T63" i="5" s="1"/>
  <c r="H36" i="6"/>
  <c r="L36" i="6" s="1"/>
  <c r="P36" i="6" s="1"/>
  <c r="T36" i="6" s="1"/>
  <c r="K21" i="5"/>
  <c r="O21" i="5" s="1"/>
  <c r="S21" i="5" s="1"/>
  <c r="C27" i="4"/>
  <c r="G27" i="4" s="1"/>
  <c r="K49" i="4"/>
  <c r="O49" i="4" s="1"/>
  <c r="S49" i="4" s="1"/>
  <c r="J49" i="2"/>
  <c r="N49" i="2" s="1"/>
  <c r="R49" i="2" s="1"/>
  <c r="V49" i="2" s="1"/>
  <c r="C17" i="4"/>
  <c r="I17" i="4" s="1"/>
  <c r="C24" i="5"/>
  <c r="M24" i="5" s="1"/>
  <c r="E50" i="5"/>
  <c r="I50" i="5" s="1"/>
  <c r="M50" i="5" s="1"/>
  <c r="Q50" i="5" s="1"/>
  <c r="U50" i="5" s="1"/>
  <c r="F50" i="6"/>
  <c r="J50" i="6" s="1"/>
  <c r="N50" i="6" s="1"/>
  <c r="R50" i="6" s="1"/>
  <c r="V50" i="6" s="1"/>
  <c r="H63" i="2"/>
  <c r="L63" i="2" s="1"/>
  <c r="P63" i="2" s="1"/>
  <c r="T63" i="2" s="1"/>
  <c r="F57" i="4"/>
  <c r="H50" i="4"/>
  <c r="L50" i="4" s="1"/>
  <c r="P50" i="4" s="1"/>
  <c r="T50" i="4" s="1"/>
  <c r="C72" i="2"/>
  <c r="I72" i="2" s="1"/>
  <c r="H63" i="4"/>
  <c r="L63" i="4" s="1"/>
  <c r="P63" i="4" s="1"/>
  <c r="T63" i="4" s="1"/>
  <c r="D17" i="6"/>
  <c r="H17" i="6" s="1"/>
  <c r="H22" i="6"/>
  <c r="L22" i="6" s="1"/>
  <c r="P22" i="6" s="1"/>
  <c r="T22" i="6" s="1"/>
  <c r="K21" i="2"/>
  <c r="O21" i="2" s="1"/>
  <c r="S21" i="2" s="1"/>
  <c r="H49" i="2"/>
  <c r="L49" i="2" s="1"/>
  <c r="P49" i="2" s="1"/>
  <c r="T49" i="2" s="1"/>
  <c r="F22" i="4"/>
  <c r="J22" i="4" s="1"/>
  <c r="N22" i="4" s="1"/>
  <c r="R22" i="4" s="1"/>
  <c r="V22" i="4" s="1"/>
  <c r="H49" i="5"/>
  <c r="L49" i="5" s="1"/>
  <c r="P49" i="5" s="1"/>
  <c r="T49" i="5" s="1"/>
  <c r="K21" i="6"/>
  <c r="O21" i="6" s="1"/>
  <c r="S21" i="6" s="1"/>
  <c r="J63" i="6"/>
  <c r="N63" i="6" s="1"/>
  <c r="R63" i="6" s="1"/>
  <c r="V63" i="6" s="1"/>
  <c r="F22" i="2"/>
  <c r="J22" i="2" s="1"/>
  <c r="N22" i="2" s="1"/>
  <c r="R22" i="2" s="1"/>
  <c r="V22" i="2" s="1"/>
  <c r="E50" i="2"/>
  <c r="I50" i="2" s="1"/>
  <c r="M50" i="2" s="1"/>
  <c r="Q50" i="2" s="1"/>
  <c r="U50" i="2" s="1"/>
  <c r="C70" i="4"/>
  <c r="I70" i="4" s="1"/>
  <c r="D51" i="4"/>
  <c r="H51" i="4" s="1"/>
  <c r="E8" i="4"/>
  <c r="I8" i="4" s="1"/>
  <c r="M8" i="4" s="1"/>
  <c r="Q8" i="4" s="1"/>
  <c r="U8" i="4" s="1"/>
  <c r="C11" i="2"/>
  <c r="I11" i="2" s="1"/>
  <c r="C31" i="2"/>
  <c r="I31" i="2" s="1"/>
  <c r="C26" i="2"/>
  <c r="G26" i="2" s="1"/>
  <c r="C40" i="2"/>
  <c r="G40" i="2" s="1"/>
  <c r="C57" i="2"/>
  <c r="I57" i="2" s="1"/>
  <c r="C52" i="2"/>
  <c r="I52" i="2" s="1"/>
  <c r="C15" i="2"/>
  <c r="I15" i="2" s="1"/>
  <c r="M21" i="2"/>
  <c r="Q21" i="2" s="1"/>
  <c r="U21" i="2" s="1"/>
  <c r="E36" i="2"/>
  <c r="I36" i="2" s="1"/>
  <c r="M36" i="2" s="1"/>
  <c r="Q36" i="2" s="1"/>
  <c r="U36" i="2" s="1"/>
  <c r="C29" i="2"/>
  <c r="G29" i="2" s="1"/>
  <c r="C43" i="2"/>
  <c r="G43" i="2" s="1"/>
  <c r="C38" i="2"/>
  <c r="G38" i="2" s="1"/>
  <c r="C54" i="2"/>
  <c r="G54" i="2" s="1"/>
  <c r="C71" i="2"/>
  <c r="I71" i="2" s="1"/>
  <c r="H36" i="4"/>
  <c r="L36" i="4" s="1"/>
  <c r="P36" i="4" s="1"/>
  <c r="T36" i="4" s="1"/>
  <c r="C28" i="5"/>
  <c r="M28" i="5" s="1"/>
  <c r="G36" i="5"/>
  <c r="K36" i="5" s="1"/>
  <c r="O36" i="5" s="1"/>
  <c r="S36" i="5" s="1"/>
  <c r="F50" i="5"/>
  <c r="J50" i="5" s="1"/>
  <c r="N50" i="5" s="1"/>
  <c r="R50" i="5" s="1"/>
  <c r="V50" i="5" s="1"/>
  <c r="C66" i="5"/>
  <c r="I66" i="5" s="1"/>
  <c r="C17" i="2"/>
  <c r="I17" i="2" s="1"/>
  <c r="F36" i="2"/>
  <c r="J36" i="2" s="1"/>
  <c r="N36" i="2" s="1"/>
  <c r="R36" i="2" s="1"/>
  <c r="V36" i="2" s="1"/>
  <c r="C27" i="2"/>
  <c r="I27" i="2" s="1"/>
  <c r="C42" i="2"/>
  <c r="G42" i="2" s="1"/>
  <c r="C58" i="2"/>
  <c r="G58" i="2" s="1"/>
  <c r="C53" i="2"/>
  <c r="I53" i="2" s="1"/>
  <c r="C70" i="2"/>
  <c r="G70" i="2" s="1"/>
  <c r="D7" i="5"/>
  <c r="D56" i="5" s="1"/>
  <c r="H56" i="5" s="1"/>
  <c r="E8" i="5"/>
  <c r="I8" i="5" s="1"/>
  <c r="M8" i="5" s="1"/>
  <c r="Q8" i="5" s="1"/>
  <c r="U8" i="5" s="1"/>
  <c r="J21" i="5"/>
  <c r="N21" i="5" s="1"/>
  <c r="R21" i="5" s="1"/>
  <c r="V21" i="5" s="1"/>
  <c r="J35" i="5"/>
  <c r="N35" i="5" s="1"/>
  <c r="R35" i="5" s="1"/>
  <c r="V35" i="5" s="1"/>
  <c r="H8" i="6"/>
  <c r="L8" i="6" s="1"/>
  <c r="P8" i="6" s="1"/>
  <c r="T8" i="6" s="1"/>
  <c r="G22" i="6"/>
  <c r="K22" i="6" s="1"/>
  <c r="O22" i="6" s="1"/>
  <c r="S22" i="6" s="1"/>
  <c r="J35" i="6"/>
  <c r="N35" i="6" s="1"/>
  <c r="R35" i="6" s="1"/>
  <c r="V35" i="6" s="1"/>
  <c r="E36" i="6"/>
  <c r="I36" i="6" s="1"/>
  <c r="M36" i="6" s="1"/>
  <c r="Q36" i="6" s="1"/>
  <c r="U36" i="6" s="1"/>
  <c r="J49" i="6"/>
  <c r="N49" i="6" s="1"/>
  <c r="R49" i="6" s="1"/>
  <c r="V49" i="6" s="1"/>
  <c r="C26" i="5"/>
  <c r="I26" i="5" s="1"/>
  <c r="D13" i="6"/>
  <c r="H13" i="6" s="1"/>
  <c r="C13" i="2"/>
  <c r="I13" i="2" s="1"/>
  <c r="C30" i="2"/>
  <c r="G30" i="2" s="1"/>
  <c r="C25" i="2"/>
  <c r="G25" i="2" s="1"/>
  <c r="C44" i="2"/>
  <c r="G44" i="2" s="1"/>
  <c r="C39" i="2"/>
  <c r="G39" i="2" s="1"/>
  <c r="C56" i="2"/>
  <c r="G56" i="2" s="1"/>
  <c r="G22" i="4"/>
  <c r="K22" i="4" s="1"/>
  <c r="O22" i="4" s="1"/>
  <c r="S22" i="4" s="1"/>
  <c r="M35" i="4"/>
  <c r="Q35" i="4" s="1"/>
  <c r="U35" i="4" s="1"/>
  <c r="G36" i="4"/>
  <c r="K36" i="4" s="1"/>
  <c r="O36" i="4" s="1"/>
  <c r="S36" i="4" s="1"/>
  <c r="H35" i="6"/>
  <c r="L35" i="6" s="1"/>
  <c r="P35" i="6" s="1"/>
  <c r="T35" i="6" s="1"/>
  <c r="H49" i="6"/>
  <c r="L49" i="6" s="1"/>
  <c r="P49" i="6" s="1"/>
  <c r="T49" i="6" s="1"/>
  <c r="F64" i="6"/>
  <c r="J64" i="6" s="1"/>
  <c r="N64" i="6" s="1"/>
  <c r="R64" i="6" s="1"/>
  <c r="V64" i="6" s="1"/>
  <c r="D9" i="6"/>
  <c r="H9" i="6" s="1"/>
  <c r="C23" i="2"/>
  <c r="G23" i="2" s="1"/>
  <c r="D66" i="2"/>
  <c r="D67" i="2"/>
  <c r="D68" i="2"/>
  <c r="D69" i="2"/>
  <c r="H69" i="2" s="1"/>
  <c r="D70" i="2"/>
  <c r="D71" i="2"/>
  <c r="D72" i="2"/>
  <c r="D73" i="2"/>
  <c r="D52" i="2"/>
  <c r="D53" i="2"/>
  <c r="D54" i="2"/>
  <c r="D55" i="2"/>
  <c r="D56" i="2"/>
  <c r="D57" i="2"/>
  <c r="D58" i="2"/>
  <c r="D59" i="2"/>
  <c r="D38" i="2"/>
  <c r="D39" i="2"/>
  <c r="D40" i="2"/>
  <c r="D41" i="2"/>
  <c r="D42" i="2"/>
  <c r="D43" i="2"/>
  <c r="D44" i="2"/>
  <c r="D45" i="2"/>
  <c r="H45" i="2" s="1"/>
  <c r="E65" i="2"/>
  <c r="E51" i="2"/>
  <c r="E37" i="2"/>
  <c r="D24" i="2"/>
  <c r="D25" i="2"/>
  <c r="D26" i="2"/>
  <c r="D27" i="2"/>
  <c r="D28" i="2"/>
  <c r="D29" i="2"/>
  <c r="D30" i="2"/>
  <c r="D31" i="2"/>
  <c r="E16" i="2"/>
  <c r="E14" i="2"/>
  <c r="E12" i="2"/>
  <c r="E10" i="2"/>
  <c r="C51" i="2"/>
  <c r="E13" i="2"/>
  <c r="C66" i="2"/>
  <c r="I66" i="2" s="1"/>
  <c r="C68" i="2"/>
  <c r="E66" i="2"/>
  <c r="E67" i="2"/>
  <c r="E68" i="2"/>
  <c r="E69" i="2"/>
  <c r="E70" i="2"/>
  <c r="E71" i="2"/>
  <c r="E72" i="2"/>
  <c r="E73" i="2"/>
  <c r="E52" i="2"/>
  <c r="E53" i="2"/>
  <c r="E54" i="2"/>
  <c r="E55" i="2"/>
  <c r="E56" i="2"/>
  <c r="E57" i="2"/>
  <c r="E58" i="2"/>
  <c r="E59" i="2"/>
  <c r="E38" i="2"/>
  <c r="E39" i="2"/>
  <c r="E40" i="2"/>
  <c r="E41" i="2"/>
  <c r="E42" i="2"/>
  <c r="E43" i="2"/>
  <c r="E44" i="2"/>
  <c r="E45" i="2"/>
  <c r="D65" i="2"/>
  <c r="D51" i="2"/>
  <c r="D37" i="2"/>
  <c r="E24" i="2"/>
  <c r="E25" i="2"/>
  <c r="E26" i="2"/>
  <c r="E27" i="2"/>
  <c r="E28" i="2"/>
  <c r="E29" i="2"/>
  <c r="E30" i="2"/>
  <c r="E31" i="2"/>
  <c r="D23" i="2"/>
  <c r="C9" i="2"/>
  <c r="G9" i="2" s="1"/>
  <c r="C16" i="2"/>
  <c r="I16" i="2" s="1"/>
  <c r="C14" i="2"/>
  <c r="I14" i="2" s="1"/>
  <c r="C12" i="2"/>
  <c r="I12" i="2" s="1"/>
  <c r="C10" i="2"/>
  <c r="I10" i="2" s="1"/>
  <c r="C65" i="2"/>
  <c r="I65" i="2" s="1"/>
  <c r="C37" i="2"/>
  <c r="E17" i="2"/>
  <c r="E15" i="2"/>
  <c r="E11" i="2"/>
  <c r="E9" i="2"/>
  <c r="C67" i="2"/>
  <c r="I67" i="2" s="1"/>
  <c r="C69" i="2"/>
  <c r="G69" i="2" s="1"/>
  <c r="C28" i="2"/>
  <c r="G28" i="2" s="1"/>
  <c r="C24" i="2"/>
  <c r="G24" i="2" s="1"/>
  <c r="C45" i="2"/>
  <c r="G45" i="2" s="1"/>
  <c r="C41" i="2"/>
  <c r="G41" i="2" s="1"/>
  <c r="C59" i="2"/>
  <c r="C55" i="2"/>
  <c r="G55" i="2" s="1"/>
  <c r="C73" i="2"/>
  <c r="G73" i="2" s="1"/>
  <c r="C45" i="4"/>
  <c r="G45" i="4" s="1"/>
  <c r="C51" i="4"/>
  <c r="G51" i="4" s="1"/>
  <c r="D37" i="6"/>
  <c r="H37" i="6" s="1"/>
  <c r="C70" i="5"/>
  <c r="M70" i="5" s="1"/>
  <c r="C30" i="5"/>
  <c r="M30" i="5" s="1"/>
  <c r="L7" i="6"/>
  <c r="Q7" i="6"/>
  <c r="C17" i="6"/>
  <c r="G17" i="6" s="1"/>
  <c r="C16" i="6"/>
  <c r="M16" i="6" s="1"/>
  <c r="C15" i="6"/>
  <c r="M15" i="6" s="1"/>
  <c r="C14" i="6"/>
  <c r="M14" i="6" s="1"/>
  <c r="C13" i="6"/>
  <c r="M13" i="6" s="1"/>
  <c r="C12" i="6"/>
  <c r="M12" i="6" s="1"/>
  <c r="C11" i="6"/>
  <c r="M11" i="6" s="1"/>
  <c r="C10" i="6"/>
  <c r="I10" i="6" s="1"/>
  <c r="C9" i="6"/>
  <c r="G9" i="6" s="1"/>
  <c r="D10" i="6"/>
  <c r="H10" i="6" s="1"/>
  <c r="D14" i="6"/>
  <c r="H14" i="6" s="1"/>
  <c r="G14" i="6"/>
  <c r="J7" i="6"/>
  <c r="E8" i="6"/>
  <c r="E13" i="6" s="1"/>
  <c r="D11" i="6"/>
  <c r="H11" i="6" s="1"/>
  <c r="D15" i="6"/>
  <c r="H15" i="6" s="1"/>
  <c r="F7" i="6"/>
  <c r="F68" i="6" s="1"/>
  <c r="K7" i="6"/>
  <c r="D12" i="6"/>
  <c r="H12" i="6" s="1"/>
  <c r="D16" i="6"/>
  <c r="H16" i="6" s="1"/>
  <c r="C23" i="6"/>
  <c r="M23" i="6" s="1"/>
  <c r="D24" i="6"/>
  <c r="H24" i="6" s="1"/>
  <c r="C28" i="6"/>
  <c r="I28" i="6" s="1"/>
  <c r="D23" i="6"/>
  <c r="H23" i="6" s="1"/>
  <c r="C26" i="6"/>
  <c r="M26" i="6" s="1"/>
  <c r="C29" i="6"/>
  <c r="M29" i="6" s="1"/>
  <c r="D38" i="6"/>
  <c r="H38" i="6" s="1"/>
  <c r="D59" i="6"/>
  <c r="H59" i="6" s="1"/>
  <c r="D58" i="6"/>
  <c r="H58" i="6" s="1"/>
  <c r="D57" i="6"/>
  <c r="H57" i="6" s="1"/>
  <c r="D73" i="6"/>
  <c r="H73" i="6" s="1"/>
  <c r="D72" i="6"/>
  <c r="H72" i="6" s="1"/>
  <c r="D71" i="6"/>
  <c r="H71" i="6" s="1"/>
  <c r="D70" i="6"/>
  <c r="H70" i="6" s="1"/>
  <c r="D69" i="6"/>
  <c r="H69" i="6" s="1"/>
  <c r="D68" i="6"/>
  <c r="H68" i="6" s="1"/>
  <c r="D67" i="6"/>
  <c r="H67" i="6" s="1"/>
  <c r="D66" i="6"/>
  <c r="H66" i="6" s="1"/>
  <c r="D65" i="6"/>
  <c r="H65" i="6" s="1"/>
  <c r="C59" i="6"/>
  <c r="I59" i="6" s="1"/>
  <c r="C58" i="6"/>
  <c r="G58" i="6" s="1"/>
  <c r="C57" i="6"/>
  <c r="G57" i="6" s="1"/>
  <c r="C56" i="6"/>
  <c r="M56" i="6" s="1"/>
  <c r="C55" i="6"/>
  <c r="M55" i="6" s="1"/>
  <c r="C54" i="6"/>
  <c r="G54" i="6" s="1"/>
  <c r="C73" i="6"/>
  <c r="G73" i="6" s="1"/>
  <c r="C72" i="6"/>
  <c r="G72" i="6" s="1"/>
  <c r="C71" i="6"/>
  <c r="M71" i="6" s="1"/>
  <c r="C70" i="6"/>
  <c r="G70" i="6" s="1"/>
  <c r="C69" i="6"/>
  <c r="G69" i="6" s="1"/>
  <c r="C68" i="6"/>
  <c r="G68" i="6" s="1"/>
  <c r="C67" i="6"/>
  <c r="M67" i="6" s="1"/>
  <c r="C66" i="6"/>
  <c r="G66" i="6" s="1"/>
  <c r="C65" i="6"/>
  <c r="G65" i="6" s="1"/>
  <c r="D55" i="6"/>
  <c r="H55" i="6" s="1"/>
  <c r="D45" i="6"/>
  <c r="H45" i="6" s="1"/>
  <c r="D44" i="6"/>
  <c r="H44" i="6" s="1"/>
  <c r="D43" i="6"/>
  <c r="H43" i="6" s="1"/>
  <c r="D42" i="6"/>
  <c r="H42" i="6" s="1"/>
  <c r="D41" i="6"/>
  <c r="H41" i="6" s="1"/>
  <c r="D56" i="6"/>
  <c r="H56" i="6" s="1"/>
  <c r="D53" i="6"/>
  <c r="H53" i="6" s="1"/>
  <c r="D52" i="6"/>
  <c r="H52" i="6" s="1"/>
  <c r="D51" i="6"/>
  <c r="H51" i="6" s="1"/>
  <c r="C53" i="6"/>
  <c r="M53" i="6" s="1"/>
  <c r="C52" i="6"/>
  <c r="I52" i="6" s="1"/>
  <c r="C51" i="6"/>
  <c r="G51" i="6" s="1"/>
  <c r="D54" i="6"/>
  <c r="H54" i="6" s="1"/>
  <c r="C45" i="6"/>
  <c r="M45" i="6" s="1"/>
  <c r="C41" i="6"/>
  <c r="M41" i="6" s="1"/>
  <c r="C40" i="6"/>
  <c r="I40" i="6" s="1"/>
  <c r="C39" i="6"/>
  <c r="M39" i="6" s="1"/>
  <c r="C38" i="6"/>
  <c r="G38" i="6" s="1"/>
  <c r="C37" i="6"/>
  <c r="G37" i="6" s="1"/>
  <c r="C42" i="6"/>
  <c r="M42" i="6" s="1"/>
  <c r="C43" i="6"/>
  <c r="M43" i="6" s="1"/>
  <c r="E38" i="6"/>
  <c r="D31" i="6"/>
  <c r="H31" i="6" s="1"/>
  <c r="D30" i="6"/>
  <c r="H30" i="6" s="1"/>
  <c r="D29" i="6"/>
  <c r="H29" i="6" s="1"/>
  <c r="D28" i="6"/>
  <c r="H28" i="6" s="1"/>
  <c r="D27" i="6"/>
  <c r="H27" i="6" s="1"/>
  <c r="M21" i="6"/>
  <c r="Q21" i="6" s="1"/>
  <c r="U21" i="6" s="1"/>
  <c r="E23" i="6"/>
  <c r="C25" i="6"/>
  <c r="G25" i="6" s="1"/>
  <c r="D26" i="6"/>
  <c r="H26" i="6" s="1"/>
  <c r="C30" i="6"/>
  <c r="G30" i="6" s="1"/>
  <c r="D39" i="6"/>
  <c r="H39" i="6" s="1"/>
  <c r="C44" i="6"/>
  <c r="G44" i="6" s="1"/>
  <c r="C24" i="6"/>
  <c r="I24" i="6" s="1"/>
  <c r="D25" i="6"/>
  <c r="H25" i="6" s="1"/>
  <c r="C27" i="6"/>
  <c r="G27" i="6" s="1"/>
  <c r="C31" i="6"/>
  <c r="G31" i="6" s="1"/>
  <c r="D40" i="6"/>
  <c r="H40" i="6" s="1"/>
  <c r="G50" i="6"/>
  <c r="K50" i="6" s="1"/>
  <c r="O50" i="6" s="1"/>
  <c r="S50" i="6" s="1"/>
  <c r="K63" i="6"/>
  <c r="O63" i="6" s="1"/>
  <c r="S63" i="6" s="1"/>
  <c r="G64" i="6"/>
  <c r="K64" i="6" s="1"/>
  <c r="O64" i="6" s="1"/>
  <c r="S64" i="6" s="1"/>
  <c r="F7" i="5"/>
  <c r="F17" i="5" s="1"/>
  <c r="F36" i="5"/>
  <c r="J36" i="5" s="1"/>
  <c r="N36" i="5" s="1"/>
  <c r="R36" i="5" s="1"/>
  <c r="V36" i="5" s="1"/>
  <c r="H36" i="5"/>
  <c r="L36" i="5" s="1"/>
  <c r="P36" i="5" s="1"/>
  <c r="T36" i="5" s="1"/>
  <c r="Q7" i="5"/>
  <c r="J7" i="5"/>
  <c r="K35" i="5"/>
  <c r="O35" i="5" s="1"/>
  <c r="S35" i="5" s="1"/>
  <c r="C37" i="5"/>
  <c r="M37" i="5" s="1"/>
  <c r="C41" i="5"/>
  <c r="C43" i="5"/>
  <c r="I43" i="5" s="1"/>
  <c r="K7" i="5"/>
  <c r="C9" i="5"/>
  <c r="I9" i="5" s="1"/>
  <c r="C10" i="5"/>
  <c r="M10" i="5" s="1"/>
  <c r="C11" i="5"/>
  <c r="I11" i="5" s="1"/>
  <c r="G22" i="5"/>
  <c r="K22" i="5" s="1"/>
  <c r="O22" i="5" s="1"/>
  <c r="S22" i="5" s="1"/>
  <c r="C23" i="5"/>
  <c r="G23" i="5" s="1"/>
  <c r="C25" i="5"/>
  <c r="G25" i="5" s="1"/>
  <c r="C27" i="5"/>
  <c r="G27" i="5" s="1"/>
  <c r="C29" i="5"/>
  <c r="G29" i="5" s="1"/>
  <c r="C31" i="5"/>
  <c r="G31" i="5" s="1"/>
  <c r="C58" i="5"/>
  <c r="M58" i="5" s="1"/>
  <c r="F66" i="5"/>
  <c r="C45" i="5"/>
  <c r="M45" i="5" s="1"/>
  <c r="C73" i="5"/>
  <c r="G73" i="5" s="1"/>
  <c r="C71" i="5"/>
  <c r="I71" i="5" s="1"/>
  <c r="C69" i="5"/>
  <c r="G69" i="5" s="1"/>
  <c r="C67" i="5"/>
  <c r="I67" i="5" s="1"/>
  <c r="C65" i="5"/>
  <c r="M65" i="5" s="1"/>
  <c r="C59" i="5"/>
  <c r="I59" i="5" s="1"/>
  <c r="C57" i="5"/>
  <c r="G57" i="5" s="1"/>
  <c r="C55" i="5"/>
  <c r="I55" i="5" s="1"/>
  <c r="C54" i="5"/>
  <c r="M54" i="5" s="1"/>
  <c r="C53" i="5"/>
  <c r="G53" i="5" s="1"/>
  <c r="C52" i="5"/>
  <c r="I52" i="5" s="1"/>
  <c r="C51" i="5"/>
  <c r="G51" i="5" s="1"/>
  <c r="C56" i="5"/>
  <c r="I56" i="5" s="1"/>
  <c r="C44" i="5"/>
  <c r="I44" i="5" s="1"/>
  <c r="C72" i="5"/>
  <c r="I72" i="5" s="1"/>
  <c r="C68" i="5"/>
  <c r="I68" i="5" s="1"/>
  <c r="C17" i="5"/>
  <c r="M17" i="5" s="1"/>
  <c r="C16" i="5"/>
  <c r="I16" i="5" s="1"/>
  <c r="C15" i="5"/>
  <c r="I15" i="5" s="1"/>
  <c r="C14" i="5"/>
  <c r="M14" i="5" s="1"/>
  <c r="C13" i="5"/>
  <c r="M13" i="5" s="1"/>
  <c r="C12" i="5"/>
  <c r="M12" i="5" s="1"/>
  <c r="C39" i="5"/>
  <c r="I39" i="5" s="1"/>
  <c r="L7" i="5"/>
  <c r="C38" i="5"/>
  <c r="G38" i="5" s="1"/>
  <c r="C40" i="5"/>
  <c r="I40" i="5" s="1"/>
  <c r="C42" i="5"/>
  <c r="G42" i="5" s="1"/>
  <c r="E64" i="5"/>
  <c r="I64" i="5" s="1"/>
  <c r="M64" i="5" s="1"/>
  <c r="Q64" i="5" s="1"/>
  <c r="U64" i="5" s="1"/>
  <c r="G64" i="5"/>
  <c r="K64" i="5" s="1"/>
  <c r="O64" i="5" s="1"/>
  <c r="S64" i="5" s="1"/>
  <c r="F64" i="5"/>
  <c r="J64" i="5" s="1"/>
  <c r="N64" i="5" s="1"/>
  <c r="R64" i="5" s="1"/>
  <c r="V64" i="5" s="1"/>
  <c r="H64" i="5"/>
  <c r="L64" i="5" s="1"/>
  <c r="P64" i="5" s="1"/>
  <c r="T64" i="5" s="1"/>
  <c r="M63" i="5"/>
  <c r="Q63" i="5" s="1"/>
  <c r="U63" i="5" s="1"/>
  <c r="C24" i="4"/>
  <c r="I24" i="4" s="1"/>
  <c r="D25" i="4"/>
  <c r="H25" i="4" s="1"/>
  <c r="F26" i="4"/>
  <c r="C41" i="4"/>
  <c r="G41" i="4" s="1"/>
  <c r="D42" i="4"/>
  <c r="L42" i="4" s="1"/>
  <c r="F43" i="4"/>
  <c r="F55" i="4"/>
  <c r="M7" i="4"/>
  <c r="H8" i="4"/>
  <c r="L8" i="4" s="1"/>
  <c r="P8" i="4" s="1"/>
  <c r="T8" i="4" s="1"/>
  <c r="D9" i="4"/>
  <c r="H9" i="4" s="1"/>
  <c r="D11" i="4"/>
  <c r="H11" i="4" s="1"/>
  <c r="D13" i="4"/>
  <c r="L13" i="4" s="1"/>
  <c r="C23" i="4"/>
  <c r="G23" i="4" s="1"/>
  <c r="D24" i="4"/>
  <c r="H24" i="4" s="1"/>
  <c r="F25" i="4"/>
  <c r="C31" i="4"/>
  <c r="G31" i="4" s="1"/>
  <c r="C40" i="4"/>
  <c r="G40" i="4" s="1"/>
  <c r="D41" i="4"/>
  <c r="P7" i="4"/>
  <c r="C28" i="4"/>
  <c r="I28" i="4" s="1"/>
  <c r="D29" i="4"/>
  <c r="L29" i="4" s="1"/>
  <c r="F30" i="4"/>
  <c r="C37" i="4"/>
  <c r="G37" i="4" s="1"/>
  <c r="D38" i="4"/>
  <c r="H38" i="4" s="1"/>
  <c r="F15" i="4"/>
  <c r="D72" i="4"/>
  <c r="H72" i="4" s="1"/>
  <c r="J7" i="4"/>
  <c r="D10" i="4"/>
  <c r="H10" i="4" s="1"/>
  <c r="D12" i="4"/>
  <c r="H12" i="4" s="1"/>
  <c r="D14" i="4"/>
  <c r="L14" i="4" s="1"/>
  <c r="F16" i="4"/>
  <c r="K21" i="4"/>
  <c r="O21" i="4" s="1"/>
  <c r="S21" i="4" s="1"/>
  <c r="D28" i="4"/>
  <c r="H28" i="4" s="1"/>
  <c r="F29" i="4"/>
  <c r="D37" i="4"/>
  <c r="H37" i="4" s="1"/>
  <c r="J49" i="4"/>
  <c r="N49" i="4" s="1"/>
  <c r="R49" i="4" s="1"/>
  <c r="V49" i="4" s="1"/>
  <c r="M49" i="4"/>
  <c r="Q49" i="4" s="1"/>
  <c r="U49" i="4" s="1"/>
  <c r="G50" i="4"/>
  <c r="K50" i="4" s="1"/>
  <c r="O50" i="4" s="1"/>
  <c r="S50" i="4" s="1"/>
  <c r="E50" i="4"/>
  <c r="I50" i="4" s="1"/>
  <c r="M50" i="4" s="1"/>
  <c r="Q50" i="4" s="1"/>
  <c r="U50" i="4" s="1"/>
  <c r="D52" i="4"/>
  <c r="H52" i="4" s="1"/>
  <c r="F73" i="4"/>
  <c r="F72" i="4"/>
  <c r="F71" i="4"/>
  <c r="F70" i="4"/>
  <c r="F69" i="4"/>
  <c r="F68" i="4"/>
  <c r="F67" i="4"/>
  <c r="F66" i="4"/>
  <c r="F65" i="4"/>
  <c r="E66" i="4"/>
  <c r="D59" i="4"/>
  <c r="H59" i="4" s="1"/>
  <c r="D58" i="4"/>
  <c r="L58" i="4" s="1"/>
  <c r="D57" i="4"/>
  <c r="H57" i="4" s="1"/>
  <c r="D56" i="4"/>
  <c r="L56" i="4" s="1"/>
  <c r="D73" i="4"/>
  <c r="H73" i="4" s="1"/>
  <c r="D71" i="4"/>
  <c r="H71" i="4" s="1"/>
  <c r="D69" i="4"/>
  <c r="H69" i="4" s="1"/>
  <c r="D67" i="4"/>
  <c r="L67" i="4" s="1"/>
  <c r="D65" i="4"/>
  <c r="H65" i="4" s="1"/>
  <c r="F59" i="4"/>
  <c r="C73" i="4"/>
  <c r="G73" i="4" s="1"/>
  <c r="C71" i="4"/>
  <c r="G71" i="4" s="1"/>
  <c r="C69" i="4"/>
  <c r="G69" i="4" s="1"/>
  <c r="C67" i="4"/>
  <c r="I67" i="4" s="1"/>
  <c r="C65" i="4"/>
  <c r="I65" i="4" s="1"/>
  <c r="C59" i="4"/>
  <c r="G59" i="4" s="1"/>
  <c r="C57" i="4"/>
  <c r="G57" i="4" s="1"/>
  <c r="F54" i="4"/>
  <c r="F53" i="4"/>
  <c r="F52" i="4"/>
  <c r="F51" i="4"/>
  <c r="C72" i="4"/>
  <c r="I72" i="4" s="1"/>
  <c r="C68" i="4"/>
  <c r="I68" i="4" s="1"/>
  <c r="C58" i="4"/>
  <c r="I58" i="4" s="1"/>
  <c r="D55" i="4"/>
  <c r="L55" i="4" s="1"/>
  <c r="D54" i="4"/>
  <c r="H54" i="4" s="1"/>
  <c r="C53" i="4"/>
  <c r="G53" i="4" s="1"/>
  <c r="D45" i="4"/>
  <c r="H45" i="4" s="1"/>
  <c r="C44" i="4"/>
  <c r="G44" i="4" s="1"/>
  <c r="F42" i="4"/>
  <c r="F41" i="4"/>
  <c r="F40" i="4"/>
  <c r="F39" i="4"/>
  <c r="F38" i="4"/>
  <c r="F37" i="4"/>
  <c r="D17" i="4"/>
  <c r="H17" i="4" s="1"/>
  <c r="D16" i="4"/>
  <c r="L16" i="4" s="1"/>
  <c r="D15" i="4"/>
  <c r="H15" i="4" s="1"/>
  <c r="F9" i="4"/>
  <c r="F10" i="4"/>
  <c r="F11" i="4"/>
  <c r="F12" i="4"/>
  <c r="F13" i="4"/>
  <c r="F14" i="4"/>
  <c r="C16" i="4"/>
  <c r="G16" i="4" s="1"/>
  <c r="D23" i="4"/>
  <c r="H23" i="4" s="1"/>
  <c r="F24" i="4"/>
  <c r="C26" i="4"/>
  <c r="G26" i="4" s="1"/>
  <c r="D27" i="4"/>
  <c r="H27" i="4" s="1"/>
  <c r="F28" i="4"/>
  <c r="C30" i="4"/>
  <c r="G30" i="4" s="1"/>
  <c r="D31" i="4"/>
  <c r="H31" i="4" s="1"/>
  <c r="C39" i="4"/>
  <c r="G39" i="4" s="1"/>
  <c r="D40" i="4"/>
  <c r="H40" i="4" s="1"/>
  <c r="C43" i="4"/>
  <c r="I43" i="4" s="1"/>
  <c r="D44" i="4"/>
  <c r="H44" i="4" s="1"/>
  <c r="F45" i="4"/>
  <c r="C54" i="4"/>
  <c r="G54" i="4" s="1"/>
  <c r="C56" i="4"/>
  <c r="I56" i="4" s="1"/>
  <c r="F58" i="4"/>
  <c r="C66" i="4"/>
  <c r="I66" i="4" s="1"/>
  <c r="D68" i="4"/>
  <c r="H68" i="4" s="1"/>
  <c r="D70" i="4"/>
  <c r="L70" i="4" s="1"/>
  <c r="K7" i="4"/>
  <c r="C9" i="4"/>
  <c r="I9" i="4" s="1"/>
  <c r="C10" i="4"/>
  <c r="G10" i="4" s="1"/>
  <c r="C11" i="4"/>
  <c r="I11" i="4" s="1"/>
  <c r="C12" i="4"/>
  <c r="G12" i="4" s="1"/>
  <c r="C13" i="4"/>
  <c r="I13" i="4" s="1"/>
  <c r="C14" i="4"/>
  <c r="G14" i="4" s="1"/>
  <c r="C15" i="4"/>
  <c r="I15" i="4" s="1"/>
  <c r="F17" i="4"/>
  <c r="F23" i="4"/>
  <c r="C25" i="4"/>
  <c r="G25" i="4" s="1"/>
  <c r="D26" i="4"/>
  <c r="H26" i="4" s="1"/>
  <c r="F27" i="4"/>
  <c r="C29" i="4"/>
  <c r="G29" i="4" s="1"/>
  <c r="D30" i="4"/>
  <c r="L30" i="4" s="1"/>
  <c r="F31" i="4"/>
  <c r="C38" i="4"/>
  <c r="G38" i="4" s="1"/>
  <c r="D39" i="4"/>
  <c r="L39" i="4" s="1"/>
  <c r="C42" i="4"/>
  <c r="I42" i="4" s="1"/>
  <c r="D43" i="4"/>
  <c r="H43" i="4" s="1"/>
  <c r="F44" i="4"/>
  <c r="C52" i="4"/>
  <c r="G52" i="4" s="1"/>
  <c r="D53" i="4"/>
  <c r="H53" i="4" s="1"/>
  <c r="C55" i="4"/>
  <c r="I55" i="4" s="1"/>
  <c r="F56" i="4"/>
  <c r="F64" i="4"/>
  <c r="J64" i="4" s="1"/>
  <c r="N64" i="4" s="1"/>
  <c r="R64" i="4" s="1"/>
  <c r="V64" i="4" s="1"/>
  <c r="H64" i="4"/>
  <c r="L64" i="4" s="1"/>
  <c r="P64" i="4" s="1"/>
  <c r="T64" i="4" s="1"/>
  <c r="D66" i="4"/>
  <c r="L66" i="4" s="1"/>
  <c r="E64" i="4"/>
  <c r="I64" i="4" s="1"/>
  <c r="M64" i="4" s="1"/>
  <c r="Q64" i="4" s="1"/>
  <c r="U64" i="4" s="1"/>
  <c r="G64" i="4"/>
  <c r="K64" i="4" s="1"/>
  <c r="O64" i="4" s="1"/>
  <c r="S64" i="4" s="1"/>
  <c r="M63" i="4"/>
  <c r="Q63" i="4" s="1"/>
  <c r="U63" i="4" s="1"/>
  <c r="D9" i="2"/>
  <c r="D10" i="2"/>
  <c r="D11" i="2"/>
  <c r="D12" i="2"/>
  <c r="D13" i="2"/>
  <c r="D14" i="2"/>
  <c r="D15" i="2"/>
  <c r="D16" i="2"/>
  <c r="D17" i="2"/>
  <c r="E23" i="2"/>
  <c r="G64" i="2"/>
  <c r="K64" i="2" s="1"/>
  <c r="O64" i="2" s="1"/>
  <c r="S64" i="2" s="1"/>
  <c r="H64" i="2"/>
  <c r="L64" i="2" s="1"/>
  <c r="P64" i="2" s="1"/>
  <c r="T64" i="2" s="1"/>
  <c r="M63" i="2"/>
  <c r="Q63" i="2" s="1"/>
  <c r="U63" i="2" s="1"/>
  <c r="F50" i="2"/>
  <c r="J50" i="2" s="1"/>
  <c r="N50" i="2" s="1"/>
  <c r="R50" i="2" s="1"/>
  <c r="V50" i="2" s="1"/>
  <c r="J35" i="2"/>
  <c r="N35" i="2" s="1"/>
  <c r="R35" i="2" s="1"/>
  <c r="V35" i="2" s="1"/>
  <c r="K35" i="2"/>
  <c r="O35" i="2" s="1"/>
  <c r="S35" i="2" s="1"/>
  <c r="E22" i="2"/>
  <c r="I22" i="2" s="1"/>
  <c r="M22" i="2" s="1"/>
  <c r="Q22" i="2" s="1"/>
  <c r="U22" i="2" s="1"/>
  <c r="F8" i="2"/>
  <c r="F51" i="2" s="1"/>
  <c r="G8" i="2"/>
  <c r="K8" i="2" s="1"/>
  <c r="O8" i="2" s="1"/>
  <c r="S8" i="2" s="1"/>
  <c r="M7" i="2"/>
  <c r="K7" i="2"/>
  <c r="F31" i="5" l="1"/>
  <c r="H15" i="2"/>
  <c r="J40" i="2"/>
  <c r="G72" i="2"/>
  <c r="G70" i="4"/>
  <c r="G72" i="4"/>
  <c r="F24" i="6"/>
  <c r="G52" i="2"/>
  <c r="I73" i="2"/>
  <c r="G67" i="2"/>
  <c r="N9" i="2"/>
  <c r="G71" i="2"/>
  <c r="J16" i="2"/>
  <c r="J39" i="2"/>
  <c r="G31" i="2"/>
  <c r="G57" i="2"/>
  <c r="F58" i="5"/>
  <c r="J42" i="2"/>
  <c r="J38" i="2"/>
  <c r="J56" i="2"/>
  <c r="J52" i="2"/>
  <c r="J70" i="2"/>
  <c r="G27" i="2"/>
  <c r="I70" i="5"/>
  <c r="J37" i="2"/>
  <c r="J43" i="2"/>
  <c r="G53" i="2"/>
  <c r="J14" i="2"/>
  <c r="J10" i="2"/>
  <c r="F11" i="5"/>
  <c r="H38" i="2"/>
  <c r="I27" i="4"/>
  <c r="E40" i="5"/>
  <c r="E28" i="5"/>
  <c r="E68" i="5"/>
  <c r="E23" i="4"/>
  <c r="E43" i="4"/>
  <c r="I45" i="4"/>
  <c r="E57" i="5"/>
  <c r="E15" i="5"/>
  <c r="F11" i="6"/>
  <c r="E27" i="6"/>
  <c r="E66" i="6"/>
  <c r="I23" i="2"/>
  <c r="E55" i="4"/>
  <c r="E53" i="6"/>
  <c r="M9" i="2"/>
  <c r="J69" i="2"/>
  <c r="G68" i="4"/>
  <c r="E31" i="4"/>
  <c r="E11" i="4"/>
  <c r="E16" i="5"/>
  <c r="E31" i="6"/>
  <c r="K70" i="2"/>
  <c r="K9" i="2"/>
  <c r="E37" i="4"/>
  <c r="E17" i="4"/>
  <c r="E24" i="4"/>
  <c r="E44" i="4"/>
  <c r="E69" i="4"/>
  <c r="I51" i="4"/>
  <c r="E14" i="4"/>
  <c r="G24" i="5"/>
  <c r="I24" i="5"/>
  <c r="E12" i="5"/>
  <c r="I26" i="2"/>
  <c r="G67" i="4"/>
  <c r="E27" i="4"/>
  <c r="E70" i="4"/>
  <c r="E59" i="4"/>
  <c r="E38" i="4"/>
  <c r="E53" i="4"/>
  <c r="G17" i="4"/>
  <c r="D28" i="5"/>
  <c r="H28" i="5" s="1"/>
  <c r="E24" i="5"/>
  <c r="D67" i="5"/>
  <c r="H67" i="5" s="1"/>
  <c r="E72" i="5"/>
  <c r="G28" i="5"/>
  <c r="I30" i="5"/>
  <c r="M26" i="5"/>
  <c r="F40" i="6"/>
  <c r="I29" i="2"/>
  <c r="I25" i="2"/>
  <c r="J9" i="2"/>
  <c r="J23" i="2"/>
  <c r="J24" i="2"/>
  <c r="J25" i="2"/>
  <c r="J26" i="2"/>
  <c r="J27" i="2"/>
  <c r="J28" i="2"/>
  <c r="J29" i="2"/>
  <c r="J30" i="2"/>
  <c r="J31" i="2"/>
  <c r="E54" i="4"/>
  <c r="E51" i="4"/>
  <c r="E58" i="4"/>
  <c r="E10" i="4"/>
  <c r="E41" i="5"/>
  <c r="E23" i="5"/>
  <c r="E31" i="5"/>
  <c r="E71" i="5"/>
  <c r="E14" i="5"/>
  <c r="I30" i="2"/>
  <c r="I9" i="2"/>
  <c r="L7" i="2"/>
  <c r="L41" i="2" s="1"/>
  <c r="H9" i="2"/>
  <c r="H23" i="2"/>
  <c r="H24" i="2"/>
  <c r="H25" i="2"/>
  <c r="H26" i="2"/>
  <c r="H27" i="2"/>
  <c r="H28" i="2"/>
  <c r="H29" i="2"/>
  <c r="H30" i="2"/>
  <c r="H31" i="2"/>
  <c r="H41" i="2"/>
  <c r="I56" i="2"/>
  <c r="M70" i="2"/>
  <c r="J45" i="2"/>
  <c r="G24" i="4"/>
  <c r="E28" i="4"/>
  <c r="E65" i="4"/>
  <c r="E73" i="4"/>
  <c r="E13" i="4"/>
  <c r="E37" i="5"/>
  <c r="E27" i="5"/>
  <c r="E53" i="5"/>
  <c r="E67" i="5"/>
  <c r="E56" i="5"/>
  <c r="D43" i="5"/>
  <c r="H43" i="5" s="1"/>
  <c r="E9" i="5"/>
  <c r="F15" i="6"/>
  <c r="I28" i="2"/>
  <c r="I24" i="2"/>
  <c r="F44" i="6"/>
  <c r="F28" i="6"/>
  <c r="F55" i="6"/>
  <c r="F72" i="6"/>
  <c r="F57" i="6"/>
  <c r="E25" i="6"/>
  <c r="M56" i="2"/>
  <c r="I54" i="2"/>
  <c r="J73" i="2"/>
  <c r="H73" i="2"/>
  <c r="J41" i="2"/>
  <c r="L51" i="4"/>
  <c r="D11" i="5"/>
  <c r="H11" i="5" s="1"/>
  <c r="D54" i="5"/>
  <c r="H54" i="5" s="1"/>
  <c r="D37" i="5"/>
  <c r="H37" i="5" s="1"/>
  <c r="G66" i="5"/>
  <c r="F14" i="6"/>
  <c r="E37" i="6"/>
  <c r="F51" i="6"/>
  <c r="F39" i="6"/>
  <c r="F52" i="6"/>
  <c r="F29" i="6"/>
  <c r="F53" i="6"/>
  <c r="F71" i="6"/>
  <c r="F54" i="6"/>
  <c r="F73" i="6"/>
  <c r="E65" i="6"/>
  <c r="M57" i="2"/>
  <c r="G58" i="4"/>
  <c r="D24" i="5"/>
  <c r="H24" i="5" s="1"/>
  <c r="D14" i="5"/>
  <c r="H14" i="5" s="1"/>
  <c r="G30" i="5"/>
  <c r="M66" i="5"/>
  <c r="F10" i="6"/>
  <c r="F41" i="6"/>
  <c r="E30" i="6"/>
  <c r="F25" i="6"/>
  <c r="E42" i="6"/>
  <c r="F70" i="6"/>
  <c r="E54" i="6"/>
  <c r="E58" i="6"/>
  <c r="K23" i="2"/>
  <c r="H42" i="2"/>
  <c r="K43" i="2"/>
  <c r="H56" i="2"/>
  <c r="E41" i="4"/>
  <c r="E25" i="4"/>
  <c r="E29" i="4"/>
  <c r="E45" i="4"/>
  <c r="E67" i="4"/>
  <c r="E71" i="4"/>
  <c r="E56" i="4"/>
  <c r="E39" i="4"/>
  <c r="E9" i="4"/>
  <c r="E42" i="4"/>
  <c r="E38" i="5"/>
  <c r="E42" i="5"/>
  <c r="E25" i="5"/>
  <c r="E29" i="5"/>
  <c r="E45" i="5"/>
  <c r="E65" i="5"/>
  <c r="E69" i="5"/>
  <c r="E73" i="5"/>
  <c r="E58" i="5"/>
  <c r="E54" i="5"/>
  <c r="E13" i="5"/>
  <c r="E11" i="5"/>
  <c r="E10" i="5"/>
  <c r="E70" i="6"/>
  <c r="K41" i="2"/>
  <c r="H39" i="2"/>
  <c r="M52" i="2"/>
  <c r="I58" i="2"/>
  <c r="M54" i="2"/>
  <c r="F12" i="2"/>
  <c r="E40" i="4"/>
  <c r="E16" i="4"/>
  <c r="E26" i="4"/>
  <c r="E30" i="4"/>
  <c r="E68" i="4"/>
  <c r="E72" i="4"/>
  <c r="E57" i="4"/>
  <c r="E15" i="4"/>
  <c r="E52" i="4"/>
  <c r="E12" i="4"/>
  <c r="E39" i="5"/>
  <c r="E43" i="5"/>
  <c r="E26" i="5"/>
  <c r="E30" i="5"/>
  <c r="E51" i="5"/>
  <c r="E66" i="5"/>
  <c r="E70" i="5"/>
  <c r="E55" i="5"/>
  <c r="E59" i="5"/>
  <c r="E44" i="5"/>
  <c r="G26" i="5"/>
  <c r="E17" i="5"/>
  <c r="E52" i="5"/>
  <c r="M9" i="6"/>
  <c r="N68" i="2"/>
  <c r="N73" i="2"/>
  <c r="N52" i="2"/>
  <c r="N70" i="2"/>
  <c r="F30" i="5"/>
  <c r="F26" i="5"/>
  <c r="F73" i="5"/>
  <c r="F65" i="5"/>
  <c r="F59" i="5"/>
  <c r="F40" i="5"/>
  <c r="F24" i="5"/>
  <c r="F53" i="5"/>
  <c r="F23" i="5"/>
  <c r="F51" i="5"/>
  <c r="F70" i="5"/>
  <c r="F37" i="5"/>
  <c r="F28" i="5"/>
  <c r="F25" i="5"/>
  <c r="M10" i="6"/>
  <c r="G10" i="6"/>
  <c r="K37" i="2"/>
  <c r="F58" i="2"/>
  <c r="F72" i="2"/>
  <c r="D38" i="5"/>
  <c r="H38" i="5" s="1"/>
  <c r="D39" i="5"/>
  <c r="H39" i="5" s="1"/>
  <c r="D58" i="5"/>
  <c r="H58" i="5" s="1"/>
  <c r="D71" i="5"/>
  <c r="H71" i="5" s="1"/>
  <c r="D52" i="5"/>
  <c r="H52" i="5" s="1"/>
  <c r="D72" i="5"/>
  <c r="H72" i="5" s="1"/>
  <c r="D16" i="5"/>
  <c r="H16" i="5" s="1"/>
  <c r="D30" i="5"/>
  <c r="H30" i="5" s="1"/>
  <c r="D26" i="5"/>
  <c r="H26" i="5" s="1"/>
  <c r="D9" i="5"/>
  <c r="H9" i="5" s="1"/>
  <c r="D57" i="5"/>
  <c r="H57" i="5" s="1"/>
  <c r="D69" i="5"/>
  <c r="H69" i="5" s="1"/>
  <c r="D55" i="5"/>
  <c r="H55" i="5" s="1"/>
  <c r="D51" i="5"/>
  <c r="H51" i="5" s="1"/>
  <c r="D68" i="5"/>
  <c r="H68" i="5" s="1"/>
  <c r="D15" i="5"/>
  <c r="H15" i="5" s="1"/>
  <c r="D29" i="5"/>
  <c r="H29" i="5" s="1"/>
  <c r="D25" i="5"/>
  <c r="H25" i="5" s="1"/>
  <c r="D66" i="5"/>
  <c r="H66" i="5" s="1"/>
  <c r="D10" i="5"/>
  <c r="H10" i="5" s="1"/>
  <c r="K39" i="2"/>
  <c r="G51" i="2"/>
  <c r="N57" i="2"/>
  <c r="N55" i="2"/>
  <c r="F17" i="2"/>
  <c r="F9" i="2"/>
  <c r="D12" i="5"/>
  <c r="H12" i="5" s="1"/>
  <c r="D44" i="5"/>
  <c r="H44" i="5" s="1"/>
  <c r="D27" i="5"/>
  <c r="H27" i="5" s="1"/>
  <c r="D17" i="5"/>
  <c r="H17" i="5" s="1"/>
  <c r="F45" i="5"/>
  <c r="D65" i="5"/>
  <c r="H65" i="5" s="1"/>
  <c r="D59" i="5"/>
  <c r="H59" i="5" s="1"/>
  <c r="F69" i="5"/>
  <c r="D42" i="5"/>
  <c r="H42" i="5" s="1"/>
  <c r="F69" i="6"/>
  <c r="F67" i="6"/>
  <c r="F56" i="6"/>
  <c r="F31" i="6"/>
  <c r="F27" i="6"/>
  <c r="F23" i="6"/>
  <c r="F38" i="6"/>
  <c r="F45" i="6"/>
  <c r="F12" i="6"/>
  <c r="F16" i="6"/>
  <c r="F65" i="6"/>
  <c r="F58" i="6"/>
  <c r="F43" i="6"/>
  <c r="F30" i="6"/>
  <c r="F26" i="6"/>
  <c r="F66" i="6"/>
  <c r="F37" i="6"/>
  <c r="F9" i="6"/>
  <c r="F13" i="6"/>
  <c r="F17" i="6"/>
  <c r="F42" i="6"/>
  <c r="I8" i="6"/>
  <c r="M8" i="6" s="1"/>
  <c r="Q8" i="6" s="1"/>
  <c r="U8" i="6" s="1"/>
  <c r="E17" i="6"/>
  <c r="E9" i="6"/>
  <c r="E69" i="6"/>
  <c r="E56" i="6"/>
  <c r="E51" i="6"/>
  <c r="E59" i="6"/>
  <c r="E43" i="6"/>
  <c r="E29" i="6"/>
  <c r="E40" i="6"/>
  <c r="E26" i="6"/>
  <c r="E41" i="6"/>
  <c r="E15" i="6"/>
  <c r="E24" i="6"/>
  <c r="E73" i="6"/>
  <c r="E67" i="6"/>
  <c r="E57" i="6"/>
  <c r="E55" i="6"/>
  <c r="E28" i="6"/>
  <c r="E44" i="6"/>
  <c r="E39" i="6"/>
  <c r="E45" i="6"/>
  <c r="F45" i="2"/>
  <c r="F57" i="2"/>
  <c r="F71" i="2"/>
  <c r="D40" i="5"/>
  <c r="H40" i="5" s="1"/>
  <c r="K40" i="2"/>
  <c r="K73" i="2"/>
  <c r="K67" i="2"/>
  <c r="K44" i="2"/>
  <c r="J8" i="2"/>
  <c r="N8" i="2" s="1"/>
  <c r="R8" i="2" s="1"/>
  <c r="V8" i="2" s="1"/>
  <c r="F37" i="2"/>
  <c r="F65" i="2"/>
  <c r="F23" i="2"/>
  <c r="F69" i="2"/>
  <c r="F73" i="2"/>
  <c r="F55" i="2"/>
  <c r="F59" i="2"/>
  <c r="F42" i="2"/>
  <c r="F24" i="2"/>
  <c r="F39" i="2"/>
  <c r="F25" i="2"/>
  <c r="F10" i="2"/>
  <c r="F14" i="2"/>
  <c r="F66" i="2"/>
  <c r="F70" i="2"/>
  <c r="F52" i="2"/>
  <c r="F56" i="2"/>
  <c r="F38" i="2"/>
  <c r="F44" i="2"/>
  <c r="F26" i="2"/>
  <c r="F43" i="2"/>
  <c r="F27" i="2"/>
  <c r="F11" i="2"/>
  <c r="F15" i="2"/>
  <c r="K30" i="2"/>
  <c r="K24" i="2"/>
  <c r="K58" i="2"/>
  <c r="K57" i="2"/>
  <c r="K56" i="2"/>
  <c r="N66" i="2"/>
  <c r="F16" i="2"/>
  <c r="H41" i="4"/>
  <c r="L41" i="4"/>
  <c r="I58" i="5"/>
  <c r="F31" i="2"/>
  <c r="F30" i="2"/>
  <c r="F41" i="2"/>
  <c r="F54" i="2"/>
  <c r="F68" i="2"/>
  <c r="M67" i="2"/>
  <c r="M71" i="2"/>
  <c r="M72" i="2"/>
  <c r="K26" i="2"/>
  <c r="K45" i="2"/>
  <c r="M58" i="2"/>
  <c r="M53" i="2"/>
  <c r="K54" i="2"/>
  <c r="K53" i="2"/>
  <c r="K52" i="2"/>
  <c r="N59" i="2"/>
  <c r="N51" i="2"/>
  <c r="N72" i="2"/>
  <c r="N69" i="2"/>
  <c r="M73" i="2"/>
  <c r="K71" i="2"/>
  <c r="F13" i="2"/>
  <c r="G28" i="4"/>
  <c r="D70" i="5"/>
  <c r="H70" i="5" s="1"/>
  <c r="F12" i="5"/>
  <c r="D23" i="5"/>
  <c r="H23" i="5" s="1"/>
  <c r="D31" i="5"/>
  <c r="H31" i="5" s="1"/>
  <c r="D45" i="5"/>
  <c r="H45" i="5" s="1"/>
  <c r="D13" i="5"/>
  <c r="H13" i="5" s="1"/>
  <c r="F41" i="5"/>
  <c r="D53" i="5"/>
  <c r="H53" i="5" s="1"/>
  <c r="D73" i="5"/>
  <c r="H73" i="5" s="1"/>
  <c r="F55" i="5"/>
  <c r="D41" i="5"/>
  <c r="H41" i="5" s="1"/>
  <c r="M41" i="5"/>
  <c r="G41" i="5"/>
  <c r="I28" i="5"/>
  <c r="E52" i="6"/>
  <c r="F59" i="6"/>
  <c r="E71" i="6"/>
  <c r="E11" i="6"/>
  <c r="F29" i="2"/>
  <c r="F28" i="2"/>
  <c r="F40" i="2"/>
  <c r="F53" i="2"/>
  <c r="F67" i="2"/>
  <c r="M69" i="2"/>
  <c r="K66" i="2"/>
  <c r="N56" i="2"/>
  <c r="N71" i="2"/>
  <c r="M68" i="2"/>
  <c r="L25" i="4"/>
  <c r="H43" i="2"/>
  <c r="H37" i="2"/>
  <c r="H52" i="2"/>
  <c r="J71" i="2"/>
  <c r="N67" i="2"/>
  <c r="J66" i="2"/>
  <c r="K65" i="2"/>
  <c r="K69" i="2"/>
  <c r="I69" i="2"/>
  <c r="I68" i="2"/>
  <c r="M65" i="2"/>
  <c r="N37" i="2"/>
  <c r="H42" i="4"/>
  <c r="G39" i="5"/>
  <c r="I14" i="6"/>
  <c r="G12" i="6"/>
  <c r="G59" i="2"/>
  <c r="N53" i="2"/>
  <c r="H13" i="4"/>
  <c r="J67" i="2"/>
  <c r="H70" i="2"/>
  <c r="H66" i="2"/>
  <c r="I31" i="4"/>
  <c r="L57" i="4"/>
  <c r="I14" i="5"/>
  <c r="I16" i="6"/>
  <c r="N44" i="2"/>
  <c r="J72" i="2"/>
  <c r="J68" i="2"/>
  <c r="L44" i="4"/>
  <c r="N43" i="2"/>
  <c r="N39" i="2"/>
  <c r="K28" i="2"/>
  <c r="H44" i="2"/>
  <c r="H40" i="2"/>
  <c r="G37" i="2"/>
  <c r="M59" i="2"/>
  <c r="M55" i="2"/>
  <c r="M51" i="2"/>
  <c r="J58" i="2"/>
  <c r="J54" i="2"/>
  <c r="J65" i="2"/>
  <c r="H72" i="2"/>
  <c r="H71" i="2"/>
  <c r="H68" i="2"/>
  <c r="H67" i="2"/>
  <c r="H65" i="2"/>
  <c r="G65" i="2"/>
  <c r="J12" i="2"/>
  <c r="H12" i="2"/>
  <c r="J44" i="2"/>
  <c r="I23" i="4"/>
  <c r="I57" i="4"/>
  <c r="L15" i="4"/>
  <c r="G37" i="5"/>
  <c r="M38" i="5"/>
  <c r="I12" i="6"/>
  <c r="I29" i="6"/>
  <c r="G16" i="6"/>
  <c r="N42" i="2"/>
  <c r="N38" i="2"/>
  <c r="G68" i="5"/>
  <c r="N40" i="2"/>
  <c r="N58" i="2"/>
  <c r="N54" i="2"/>
  <c r="N65" i="2"/>
  <c r="I41" i="4"/>
  <c r="I73" i="4"/>
  <c r="H70" i="4"/>
  <c r="M16" i="5"/>
  <c r="I59" i="2"/>
  <c r="I55" i="2"/>
  <c r="I51" i="2"/>
  <c r="H58" i="2"/>
  <c r="H54" i="2"/>
  <c r="K59" i="2"/>
  <c r="K55" i="2"/>
  <c r="K51" i="2"/>
  <c r="G65" i="4"/>
  <c r="G56" i="4"/>
  <c r="I69" i="4"/>
  <c r="L24" i="4"/>
  <c r="L69" i="4"/>
  <c r="M42" i="5"/>
  <c r="G39" i="6"/>
  <c r="N45" i="2"/>
  <c r="N41" i="2"/>
  <c r="G26" i="6"/>
  <c r="I25" i="6"/>
  <c r="I53" i="6"/>
  <c r="G55" i="6"/>
  <c r="M17" i="6"/>
  <c r="M57" i="6"/>
  <c r="I9" i="6"/>
  <c r="I13" i="6"/>
  <c r="I17" i="6"/>
  <c r="I39" i="6"/>
  <c r="I67" i="6"/>
  <c r="G11" i="6"/>
  <c r="G15" i="6"/>
  <c r="G52" i="6"/>
  <c r="G59" i="6"/>
  <c r="M58" i="6"/>
  <c r="M54" i="6"/>
  <c r="I71" i="6"/>
  <c r="G67" i="6"/>
  <c r="M30" i="6"/>
  <c r="I11" i="6"/>
  <c r="I15" i="6"/>
  <c r="I26" i="6"/>
  <c r="I57" i="6"/>
  <c r="G13" i="6"/>
  <c r="G71" i="6"/>
  <c r="M40" i="6"/>
  <c r="G55" i="5"/>
  <c r="I51" i="5"/>
  <c r="I41" i="5"/>
  <c r="M53" i="5"/>
  <c r="M71" i="5"/>
  <c r="M59" i="5"/>
  <c r="G10" i="5"/>
  <c r="G12" i="5"/>
  <c r="G59" i="5"/>
  <c r="G70" i="5"/>
  <c r="G40" i="5"/>
  <c r="I42" i="5"/>
  <c r="I69" i="5"/>
  <c r="M39" i="5"/>
  <c r="M72" i="5"/>
  <c r="G15" i="5"/>
  <c r="G56" i="5"/>
  <c r="I37" i="5"/>
  <c r="I29" i="5"/>
  <c r="M67" i="5"/>
  <c r="M55" i="5"/>
  <c r="G16" i="5"/>
  <c r="I38" i="5"/>
  <c r="I25" i="5"/>
  <c r="I57" i="5"/>
  <c r="M52" i="5"/>
  <c r="M51" i="5"/>
  <c r="M56" i="5"/>
  <c r="I23" i="6"/>
  <c r="I56" i="6"/>
  <c r="G28" i="6"/>
  <c r="G23" i="6"/>
  <c r="G41" i="6"/>
  <c r="M37" i="6"/>
  <c r="M68" i="6"/>
  <c r="M72" i="6"/>
  <c r="L59" i="6"/>
  <c r="L58" i="6"/>
  <c r="L57" i="6"/>
  <c r="L56" i="6"/>
  <c r="L73" i="6"/>
  <c r="L72" i="6"/>
  <c r="L71" i="6"/>
  <c r="L70" i="6"/>
  <c r="L69" i="6"/>
  <c r="L68" i="6"/>
  <c r="L67" i="6"/>
  <c r="L66" i="6"/>
  <c r="L65" i="6"/>
  <c r="L45" i="6"/>
  <c r="L44" i="6"/>
  <c r="L43" i="6"/>
  <c r="L42" i="6"/>
  <c r="L41" i="6"/>
  <c r="L40" i="6"/>
  <c r="L54" i="6"/>
  <c r="L53" i="6"/>
  <c r="L52" i="6"/>
  <c r="L51" i="6"/>
  <c r="L55" i="6"/>
  <c r="L31" i="6"/>
  <c r="L30" i="6"/>
  <c r="L29" i="6"/>
  <c r="L28" i="6"/>
  <c r="L27" i="6"/>
  <c r="L38" i="6"/>
  <c r="L23" i="6"/>
  <c r="L37" i="6"/>
  <c r="L24" i="6"/>
  <c r="L25" i="6"/>
  <c r="L14" i="6"/>
  <c r="L10" i="6"/>
  <c r="P7" i="6"/>
  <c r="L26" i="6"/>
  <c r="L15" i="6"/>
  <c r="L39" i="6"/>
  <c r="L17" i="6"/>
  <c r="L13" i="6"/>
  <c r="L9" i="6"/>
  <c r="L11" i="6"/>
  <c r="L16" i="6"/>
  <c r="L12" i="6"/>
  <c r="E10" i="6"/>
  <c r="E14" i="6"/>
  <c r="J59" i="6"/>
  <c r="J72" i="6"/>
  <c r="J68" i="6"/>
  <c r="J58" i="6"/>
  <c r="J56" i="6"/>
  <c r="J71" i="6"/>
  <c r="J67" i="6"/>
  <c r="J70" i="6"/>
  <c r="J66" i="6"/>
  <c r="J57" i="6"/>
  <c r="J54" i="6"/>
  <c r="J73" i="6"/>
  <c r="J52" i="6"/>
  <c r="J42" i="6"/>
  <c r="J31" i="6"/>
  <c r="J30" i="6"/>
  <c r="J29" i="6"/>
  <c r="J28" i="6"/>
  <c r="J27" i="6"/>
  <c r="J26" i="6"/>
  <c r="J25" i="6"/>
  <c r="J24" i="6"/>
  <c r="J23" i="6"/>
  <c r="J69" i="6"/>
  <c r="J51" i="6"/>
  <c r="J43" i="6"/>
  <c r="J39" i="6"/>
  <c r="J38" i="6"/>
  <c r="J37" i="6"/>
  <c r="J65" i="6"/>
  <c r="J44" i="6"/>
  <c r="J40" i="6"/>
  <c r="J55" i="6"/>
  <c r="J45" i="6"/>
  <c r="J17" i="6"/>
  <c r="J16" i="6"/>
  <c r="J15" i="6"/>
  <c r="J14" i="6"/>
  <c r="J13" i="6"/>
  <c r="J12" i="6"/>
  <c r="J11" i="6"/>
  <c r="J10" i="6"/>
  <c r="J9" i="6"/>
  <c r="N7" i="6"/>
  <c r="J53" i="6"/>
  <c r="J41" i="6"/>
  <c r="I44" i="6"/>
  <c r="I43" i="6"/>
  <c r="I30" i="6"/>
  <c r="I41" i="6"/>
  <c r="I58" i="6"/>
  <c r="I55" i="6"/>
  <c r="I68" i="6"/>
  <c r="I72" i="6"/>
  <c r="G24" i="6"/>
  <c r="G45" i="6"/>
  <c r="G40" i="6"/>
  <c r="G53" i="6"/>
  <c r="G56" i="6"/>
  <c r="M38" i="6"/>
  <c r="M27" i="6"/>
  <c r="M31" i="6"/>
  <c r="M44" i="6"/>
  <c r="M51" i="6"/>
  <c r="M65" i="6"/>
  <c r="M69" i="6"/>
  <c r="M73" i="6"/>
  <c r="I37" i="6"/>
  <c r="I27" i="6"/>
  <c r="I31" i="6"/>
  <c r="I45" i="6"/>
  <c r="I51" i="6"/>
  <c r="I65" i="6"/>
  <c r="I69" i="6"/>
  <c r="I73" i="6"/>
  <c r="G29" i="6"/>
  <c r="G43" i="6"/>
  <c r="Q73" i="6"/>
  <c r="Q72" i="6"/>
  <c r="Q71" i="6"/>
  <c r="Q70" i="6"/>
  <c r="Q69" i="6"/>
  <c r="Q68" i="6"/>
  <c r="Q67" i="6"/>
  <c r="Q66" i="6"/>
  <c r="Q65" i="6"/>
  <c r="Q53" i="6"/>
  <c r="Q52" i="6"/>
  <c r="Q51" i="6"/>
  <c r="Q59" i="6"/>
  <c r="Q58" i="6"/>
  <c r="Q56" i="6"/>
  <c r="Q54" i="6"/>
  <c r="Q55" i="6"/>
  <c r="Q57" i="6"/>
  <c r="Q43" i="6"/>
  <c r="Q44" i="6"/>
  <c r="Q40" i="6"/>
  <c r="Q31" i="6"/>
  <c r="Q30" i="6"/>
  <c r="Q29" i="6"/>
  <c r="Q28" i="6"/>
  <c r="Q27" i="6"/>
  <c r="Q45" i="6"/>
  <c r="Q41" i="6"/>
  <c r="Q39" i="6"/>
  <c r="Q38" i="6"/>
  <c r="Q37" i="6"/>
  <c r="Q23" i="6"/>
  <c r="Q24" i="6"/>
  <c r="Q42" i="6"/>
  <c r="Q25" i="6"/>
  <c r="Q17" i="6"/>
  <c r="Q16" i="6"/>
  <c r="Q15" i="6"/>
  <c r="Q14" i="6"/>
  <c r="Q13" i="6"/>
  <c r="Q12" i="6"/>
  <c r="Q11" i="6"/>
  <c r="Q10" i="6"/>
  <c r="Q9" i="6"/>
  <c r="U7" i="6"/>
  <c r="Q26" i="6"/>
  <c r="M25" i="6"/>
  <c r="M28" i="6"/>
  <c r="M59" i="6"/>
  <c r="M52" i="6"/>
  <c r="M66" i="6"/>
  <c r="M70" i="6"/>
  <c r="E68" i="6"/>
  <c r="E72" i="6"/>
  <c r="K59" i="6"/>
  <c r="K58" i="6"/>
  <c r="K57" i="6"/>
  <c r="K56" i="6"/>
  <c r="K55" i="6"/>
  <c r="K54" i="6"/>
  <c r="K73" i="6"/>
  <c r="K72" i="6"/>
  <c r="K71" i="6"/>
  <c r="K70" i="6"/>
  <c r="K69" i="6"/>
  <c r="K68" i="6"/>
  <c r="K67" i="6"/>
  <c r="K66" i="6"/>
  <c r="K65" i="6"/>
  <c r="K53" i="6"/>
  <c r="K52" i="6"/>
  <c r="K51" i="6"/>
  <c r="K43" i="6"/>
  <c r="K39" i="6"/>
  <c r="K38" i="6"/>
  <c r="K37" i="6"/>
  <c r="K44" i="6"/>
  <c r="K40" i="6"/>
  <c r="K45" i="6"/>
  <c r="K41" i="6"/>
  <c r="K29" i="6"/>
  <c r="K26" i="6"/>
  <c r="K17" i="6"/>
  <c r="K16" i="6"/>
  <c r="K15" i="6"/>
  <c r="K14" i="6"/>
  <c r="K13" i="6"/>
  <c r="K12" i="6"/>
  <c r="K11" i="6"/>
  <c r="K10" i="6"/>
  <c r="K9" i="6"/>
  <c r="K28" i="6"/>
  <c r="K23" i="6"/>
  <c r="K31" i="6"/>
  <c r="K27" i="6"/>
  <c r="K24" i="6"/>
  <c r="K25" i="6"/>
  <c r="K30" i="6"/>
  <c r="O7" i="6"/>
  <c r="K42" i="6"/>
  <c r="E12" i="6"/>
  <c r="E16" i="6"/>
  <c r="I54" i="6"/>
  <c r="I38" i="6"/>
  <c r="I42" i="6"/>
  <c r="I66" i="6"/>
  <c r="I70" i="6"/>
  <c r="G42" i="6"/>
  <c r="M24" i="6"/>
  <c r="K45" i="5"/>
  <c r="K73" i="5"/>
  <c r="K71" i="5"/>
  <c r="K69" i="5"/>
  <c r="K67" i="5"/>
  <c r="K65" i="5"/>
  <c r="K59" i="5"/>
  <c r="K57" i="5"/>
  <c r="K53" i="5"/>
  <c r="K52" i="5"/>
  <c r="K51" i="5"/>
  <c r="K58" i="5"/>
  <c r="K55" i="5"/>
  <c r="K70" i="5"/>
  <c r="K66" i="5"/>
  <c r="K43" i="5"/>
  <c r="K17" i="5"/>
  <c r="K16" i="5"/>
  <c r="K15" i="5"/>
  <c r="K14" i="5"/>
  <c r="K13" i="5"/>
  <c r="K12" i="5"/>
  <c r="K11" i="5"/>
  <c r="K54" i="5"/>
  <c r="K42" i="5"/>
  <c r="K40" i="5"/>
  <c r="K38" i="5"/>
  <c r="K41" i="5"/>
  <c r="K37" i="5"/>
  <c r="K72" i="5"/>
  <c r="K44" i="5"/>
  <c r="K68" i="5"/>
  <c r="K56" i="5"/>
  <c r="K31" i="5"/>
  <c r="K29" i="5"/>
  <c r="K27" i="5"/>
  <c r="K25" i="5"/>
  <c r="K23" i="5"/>
  <c r="K10" i="5"/>
  <c r="K9" i="5"/>
  <c r="O7" i="5"/>
  <c r="K39" i="5"/>
  <c r="K28" i="5"/>
  <c r="K26" i="5"/>
  <c r="K24" i="5"/>
  <c r="K30" i="5"/>
  <c r="I65" i="5"/>
  <c r="I73" i="5"/>
  <c r="G67" i="5"/>
  <c r="M43" i="5"/>
  <c r="M23" i="5"/>
  <c r="M27" i="5"/>
  <c r="M31" i="5"/>
  <c r="M68" i="5"/>
  <c r="F29" i="5"/>
  <c r="F16" i="5"/>
  <c r="F15" i="5"/>
  <c r="F9" i="5"/>
  <c r="F52" i="5"/>
  <c r="F38" i="5"/>
  <c r="F42" i="5"/>
  <c r="F43" i="5"/>
  <c r="F67" i="5"/>
  <c r="F71" i="5"/>
  <c r="G65" i="5"/>
  <c r="G11" i="5"/>
  <c r="G9" i="5"/>
  <c r="G13" i="5"/>
  <c r="G17" i="5"/>
  <c r="G71" i="5"/>
  <c r="G52" i="5"/>
  <c r="G58" i="5"/>
  <c r="G72" i="5"/>
  <c r="F10" i="5"/>
  <c r="I13" i="5"/>
  <c r="I53" i="5"/>
  <c r="I12" i="5"/>
  <c r="I23" i="5"/>
  <c r="I27" i="5"/>
  <c r="I31" i="5"/>
  <c r="M15" i="5"/>
  <c r="I10" i="5"/>
  <c r="M11" i="5"/>
  <c r="M40" i="5"/>
  <c r="M44" i="5"/>
  <c r="M69" i="5"/>
  <c r="M73" i="5"/>
  <c r="M57" i="5"/>
  <c r="G54" i="5"/>
  <c r="I17" i="5"/>
  <c r="Q59" i="5"/>
  <c r="Q58" i="5"/>
  <c r="Q57" i="5"/>
  <c r="Q56" i="5"/>
  <c r="Q55" i="5"/>
  <c r="Q54" i="5"/>
  <c r="Q73" i="5"/>
  <c r="Q72" i="5"/>
  <c r="Q71" i="5"/>
  <c r="Q70" i="5"/>
  <c r="Q69" i="5"/>
  <c r="Q68" i="5"/>
  <c r="Q67" i="5"/>
  <c r="Q66" i="5"/>
  <c r="Q65" i="5"/>
  <c r="Q52" i="5"/>
  <c r="Q43" i="5"/>
  <c r="Q31" i="5"/>
  <c r="Q30" i="5"/>
  <c r="Q29" i="5"/>
  <c r="Q28" i="5"/>
  <c r="Q27" i="5"/>
  <c r="Q26" i="5"/>
  <c r="Q25" i="5"/>
  <c r="Q24" i="5"/>
  <c r="Q23" i="5"/>
  <c r="Q44" i="5"/>
  <c r="Q42" i="5"/>
  <c r="Q41" i="5"/>
  <c r="Q40" i="5"/>
  <c r="Q39" i="5"/>
  <c r="Q38" i="5"/>
  <c r="Q37" i="5"/>
  <c r="Q53" i="5"/>
  <c r="Q45" i="5"/>
  <c r="Q51" i="5"/>
  <c r="Q17" i="5"/>
  <c r="Q15" i="5"/>
  <c r="Q13" i="5"/>
  <c r="Q11" i="5"/>
  <c r="Q12" i="5"/>
  <c r="Q10" i="5"/>
  <c r="Q14" i="5"/>
  <c r="Q9" i="5"/>
  <c r="U7" i="5"/>
  <c r="Q16" i="5"/>
  <c r="I45" i="5"/>
  <c r="J56" i="5"/>
  <c r="J24" i="5"/>
  <c r="N7" i="5"/>
  <c r="I54" i="5"/>
  <c r="F27" i="5"/>
  <c r="F14" i="5"/>
  <c r="L56" i="5"/>
  <c r="P7" i="5"/>
  <c r="F56" i="5"/>
  <c r="F13" i="5"/>
  <c r="F54" i="5"/>
  <c r="F39" i="5"/>
  <c r="F44" i="5"/>
  <c r="F57" i="5"/>
  <c r="F68" i="5"/>
  <c r="F72" i="5"/>
  <c r="G14" i="5"/>
  <c r="G44" i="5"/>
  <c r="G43" i="5"/>
  <c r="G45" i="5"/>
  <c r="M9" i="5"/>
  <c r="M25" i="5"/>
  <c r="M29" i="5"/>
  <c r="I12" i="4"/>
  <c r="L27" i="4"/>
  <c r="G13" i="4"/>
  <c r="G11" i="4"/>
  <c r="G9" i="4"/>
  <c r="G55" i="4"/>
  <c r="I16" i="4"/>
  <c r="L17" i="4"/>
  <c r="L73" i="4"/>
  <c r="H30" i="4"/>
  <c r="L26" i="4"/>
  <c r="G15" i="4"/>
  <c r="L52" i="4"/>
  <c r="I10" i="4"/>
  <c r="H14" i="4"/>
  <c r="I14" i="4"/>
  <c r="L40" i="4"/>
  <c r="L53" i="4"/>
  <c r="I44" i="4"/>
  <c r="L38" i="4"/>
  <c r="L72" i="4"/>
  <c r="L65" i="4"/>
  <c r="L59" i="4"/>
  <c r="L31" i="4"/>
  <c r="L23" i="4"/>
  <c r="K73" i="4"/>
  <c r="K71" i="4"/>
  <c r="K69" i="4"/>
  <c r="K67" i="4"/>
  <c r="K65" i="4"/>
  <c r="K59" i="4"/>
  <c r="K57" i="4"/>
  <c r="K54" i="4"/>
  <c r="K70" i="4"/>
  <c r="K66" i="4"/>
  <c r="K56" i="4"/>
  <c r="K55" i="4"/>
  <c r="K51" i="4"/>
  <c r="K68" i="4"/>
  <c r="K53" i="4"/>
  <c r="K43" i="4"/>
  <c r="K40" i="4"/>
  <c r="K31" i="4"/>
  <c r="K27" i="4"/>
  <c r="K23" i="4"/>
  <c r="K17" i="4"/>
  <c r="K13" i="4"/>
  <c r="K12" i="4"/>
  <c r="K11" i="4"/>
  <c r="K10" i="4"/>
  <c r="K9" i="4"/>
  <c r="O7" i="4"/>
  <c r="K72" i="4"/>
  <c r="K44" i="4"/>
  <c r="K41" i="4"/>
  <c r="K37" i="4"/>
  <c r="K28" i="4"/>
  <c r="K24" i="4"/>
  <c r="K14" i="4"/>
  <c r="K42" i="4"/>
  <c r="K25" i="4"/>
  <c r="K26" i="4"/>
  <c r="K15" i="4"/>
  <c r="K58" i="4"/>
  <c r="K52" i="4"/>
  <c r="K45" i="4"/>
  <c r="K38" i="4"/>
  <c r="K29" i="4"/>
  <c r="K16" i="4"/>
  <c r="K39" i="4"/>
  <c r="K30" i="4"/>
  <c r="I39" i="4"/>
  <c r="I25" i="4"/>
  <c r="I29" i="4"/>
  <c r="I71" i="4"/>
  <c r="I59" i="4"/>
  <c r="L45" i="4"/>
  <c r="L37" i="4"/>
  <c r="H29" i="4"/>
  <c r="H67" i="4"/>
  <c r="H16" i="4"/>
  <c r="H66" i="4"/>
  <c r="H56" i="4"/>
  <c r="M59" i="4"/>
  <c r="M58" i="4"/>
  <c r="M57" i="4"/>
  <c r="M56" i="4"/>
  <c r="M55" i="4"/>
  <c r="M54" i="4"/>
  <c r="M73" i="4"/>
  <c r="M72" i="4"/>
  <c r="M71" i="4"/>
  <c r="M70" i="4"/>
  <c r="M69" i="4"/>
  <c r="M68" i="4"/>
  <c r="M67" i="4"/>
  <c r="M66" i="4"/>
  <c r="M65" i="4"/>
  <c r="M45" i="4"/>
  <c r="M44" i="4"/>
  <c r="M43" i="4"/>
  <c r="M53" i="4"/>
  <c r="M31" i="4"/>
  <c r="M30" i="4"/>
  <c r="M29" i="4"/>
  <c r="M28" i="4"/>
  <c r="M27" i="4"/>
  <c r="M26" i="4"/>
  <c r="M25" i="4"/>
  <c r="M24" i="4"/>
  <c r="M23" i="4"/>
  <c r="M42" i="4"/>
  <c r="M38" i="4"/>
  <c r="M14" i="4"/>
  <c r="M51" i="4"/>
  <c r="M39" i="4"/>
  <c r="M15" i="4"/>
  <c r="Q7" i="4"/>
  <c r="M52" i="4"/>
  <c r="M37" i="4"/>
  <c r="M16" i="4"/>
  <c r="M13" i="4"/>
  <c r="M11" i="4"/>
  <c r="M9" i="4"/>
  <c r="M40" i="4"/>
  <c r="M17" i="4"/>
  <c r="M41" i="4"/>
  <c r="M12" i="4"/>
  <c r="M10" i="4"/>
  <c r="G43" i="4"/>
  <c r="G66" i="4"/>
  <c r="L68" i="4"/>
  <c r="L10" i="4"/>
  <c r="I40" i="4"/>
  <c r="I52" i="4"/>
  <c r="I26" i="4"/>
  <c r="I30" i="4"/>
  <c r="L54" i="4"/>
  <c r="L43" i="4"/>
  <c r="H39" i="4"/>
  <c r="L9" i="4"/>
  <c r="I38" i="4"/>
  <c r="I53" i="4"/>
  <c r="P59" i="4"/>
  <c r="P58" i="4"/>
  <c r="P57" i="4"/>
  <c r="P56" i="4"/>
  <c r="P55" i="4"/>
  <c r="P72" i="4"/>
  <c r="P70" i="4"/>
  <c r="P68" i="4"/>
  <c r="P66" i="4"/>
  <c r="P54" i="4"/>
  <c r="P51" i="4"/>
  <c r="P17" i="4"/>
  <c r="P16" i="4"/>
  <c r="P15" i="4"/>
  <c r="P14" i="4"/>
  <c r="P73" i="4"/>
  <c r="P52" i="4"/>
  <c r="P40" i="4"/>
  <c r="P31" i="4"/>
  <c r="P27" i="4"/>
  <c r="P23" i="4"/>
  <c r="P53" i="4"/>
  <c r="P43" i="4"/>
  <c r="P41" i="4"/>
  <c r="P37" i="4"/>
  <c r="P28" i="4"/>
  <c r="P24" i="4"/>
  <c r="P67" i="4"/>
  <c r="P65" i="4"/>
  <c r="P38" i="4"/>
  <c r="P29" i="4"/>
  <c r="P13" i="4"/>
  <c r="P11" i="4"/>
  <c r="P9" i="4"/>
  <c r="T7" i="4"/>
  <c r="P71" i="4"/>
  <c r="P45" i="4"/>
  <c r="P39" i="4"/>
  <c r="P30" i="4"/>
  <c r="P44" i="4"/>
  <c r="P42" i="4"/>
  <c r="P25" i="4"/>
  <c r="P12" i="4"/>
  <c r="P10" i="4"/>
  <c r="P69" i="4"/>
  <c r="P26" i="4"/>
  <c r="H55" i="4"/>
  <c r="H58" i="4"/>
  <c r="I37" i="4"/>
  <c r="G42" i="4"/>
  <c r="L12" i="4"/>
  <c r="J73" i="4"/>
  <c r="J72" i="4"/>
  <c r="J71" i="4"/>
  <c r="J70" i="4"/>
  <c r="J69" i="4"/>
  <c r="J68" i="4"/>
  <c r="J67" i="4"/>
  <c r="J66" i="4"/>
  <c r="J65" i="4"/>
  <c r="J53" i="4"/>
  <c r="J52" i="4"/>
  <c r="J51" i="4"/>
  <c r="J54" i="4"/>
  <c r="J45" i="4"/>
  <c r="J42" i="4"/>
  <c r="J41" i="4"/>
  <c r="J40" i="4"/>
  <c r="J39" i="4"/>
  <c r="J38" i="4"/>
  <c r="J37" i="4"/>
  <c r="J58" i="4"/>
  <c r="J30" i="4"/>
  <c r="J26" i="4"/>
  <c r="J16" i="4"/>
  <c r="J57" i="4"/>
  <c r="J55" i="4"/>
  <c r="J43" i="4"/>
  <c r="J31" i="4"/>
  <c r="J27" i="4"/>
  <c r="J23" i="4"/>
  <c r="J17" i="4"/>
  <c r="J13" i="4"/>
  <c r="J12" i="4"/>
  <c r="J11" i="4"/>
  <c r="J10" i="4"/>
  <c r="J9" i="4"/>
  <c r="N7" i="4"/>
  <c r="J44" i="4"/>
  <c r="J24" i="4"/>
  <c r="J59" i="4"/>
  <c r="J56" i="4"/>
  <c r="J25" i="4"/>
  <c r="J14" i="4"/>
  <c r="J28" i="4"/>
  <c r="J15" i="4"/>
  <c r="J29" i="4"/>
  <c r="I54" i="4"/>
  <c r="L28" i="4"/>
  <c r="L71" i="4"/>
  <c r="L11" i="4"/>
  <c r="I42" i="2"/>
  <c r="M42" i="2"/>
  <c r="I38" i="2"/>
  <c r="M38" i="2"/>
  <c r="K29" i="2"/>
  <c r="K25" i="2"/>
  <c r="H57" i="2"/>
  <c r="H53" i="2"/>
  <c r="K68" i="2"/>
  <c r="I70" i="2"/>
  <c r="G68" i="2"/>
  <c r="M66" i="2"/>
  <c r="I45" i="2"/>
  <c r="M45" i="2"/>
  <c r="I41" i="2"/>
  <c r="M41" i="2"/>
  <c r="I37" i="2"/>
  <c r="M37" i="2"/>
  <c r="I44" i="2"/>
  <c r="M44" i="2"/>
  <c r="I40" i="2"/>
  <c r="M40" i="2"/>
  <c r="K31" i="2"/>
  <c r="K27" i="2"/>
  <c r="K42" i="2"/>
  <c r="K38" i="2"/>
  <c r="H59" i="2"/>
  <c r="H55" i="2"/>
  <c r="H51" i="2"/>
  <c r="J59" i="2"/>
  <c r="J57" i="2"/>
  <c r="J55" i="2"/>
  <c r="J53" i="2"/>
  <c r="J51" i="2"/>
  <c r="K72" i="2"/>
  <c r="G66" i="2"/>
  <c r="I43" i="2"/>
  <c r="M43" i="2"/>
  <c r="I39" i="2"/>
  <c r="M39" i="2"/>
  <c r="M31" i="2"/>
  <c r="M30" i="2"/>
  <c r="M29" i="2"/>
  <c r="M28" i="2"/>
  <c r="M27" i="2"/>
  <c r="M26" i="2"/>
  <c r="M25" i="2"/>
  <c r="M24" i="2"/>
  <c r="M23" i="2"/>
  <c r="N31" i="2"/>
  <c r="N30" i="2"/>
  <c r="N29" i="2"/>
  <c r="N28" i="2"/>
  <c r="N27" i="2"/>
  <c r="N26" i="2"/>
  <c r="N25" i="2"/>
  <c r="N24" i="2"/>
  <c r="N23" i="2"/>
  <c r="R7" i="2"/>
  <c r="R17" i="2" s="1"/>
  <c r="Q7" i="2"/>
  <c r="Q72" i="2" s="1"/>
  <c r="G13" i="2"/>
  <c r="H14" i="2"/>
  <c r="N13" i="2"/>
  <c r="J13" i="2"/>
  <c r="G15" i="2"/>
  <c r="H16" i="2"/>
  <c r="N15" i="2"/>
  <c r="J15" i="2"/>
  <c r="N11" i="2"/>
  <c r="M11" i="2"/>
  <c r="J11" i="2"/>
  <c r="M16" i="2"/>
  <c r="G17" i="2"/>
  <c r="H10" i="2"/>
  <c r="K11" i="2"/>
  <c r="K15" i="2"/>
  <c r="O7" i="2"/>
  <c r="O9" i="2" s="1"/>
  <c r="K12" i="2"/>
  <c r="K16" i="2"/>
  <c r="K13" i="2"/>
  <c r="K10" i="2"/>
  <c r="K14" i="2"/>
  <c r="K17" i="2"/>
  <c r="N12" i="2"/>
  <c r="N16" i="2"/>
  <c r="M10" i="2"/>
  <c r="M13" i="2"/>
  <c r="G10" i="2"/>
  <c r="G14" i="2"/>
  <c r="H13" i="2"/>
  <c r="H17" i="2"/>
  <c r="N17" i="2"/>
  <c r="M12" i="2"/>
  <c r="M15" i="2"/>
  <c r="J17" i="2"/>
  <c r="G11" i="2"/>
  <c r="N10" i="2"/>
  <c r="N14" i="2"/>
  <c r="M14" i="2"/>
  <c r="M17" i="2"/>
  <c r="G12" i="2"/>
  <c r="G16" i="2"/>
  <c r="L24" i="5" l="1"/>
  <c r="L37" i="2"/>
  <c r="J11" i="5"/>
  <c r="J69" i="5"/>
  <c r="J42" i="5"/>
  <c r="L67" i="5"/>
  <c r="J37" i="5"/>
  <c r="L37" i="5"/>
  <c r="L70" i="5"/>
  <c r="J14" i="5"/>
  <c r="L39" i="2"/>
  <c r="L30" i="2"/>
  <c r="L11" i="2"/>
  <c r="L44" i="5"/>
  <c r="L45" i="5"/>
  <c r="L52" i="5"/>
  <c r="L14" i="5"/>
  <c r="J43" i="5"/>
  <c r="L29" i="2"/>
  <c r="L43" i="2"/>
  <c r="L13" i="2"/>
  <c r="L16" i="2"/>
  <c r="L28" i="5"/>
  <c r="L43" i="5"/>
  <c r="J28" i="5"/>
  <c r="L44" i="2"/>
  <c r="L71" i="2"/>
  <c r="L14" i="2"/>
  <c r="L54" i="5"/>
  <c r="L73" i="5"/>
  <c r="L70" i="2"/>
  <c r="L26" i="2"/>
  <c r="Q65" i="2"/>
  <c r="Q9" i="2"/>
  <c r="Q37" i="2"/>
  <c r="L11" i="5"/>
  <c r="L51" i="5"/>
  <c r="J31" i="5"/>
  <c r="J72" i="5"/>
  <c r="L31" i="2"/>
  <c r="L54" i="2"/>
  <c r="L68" i="2"/>
  <c r="L67" i="2"/>
  <c r="L53" i="2"/>
  <c r="L27" i="2"/>
  <c r="L24" i="2"/>
  <c r="L51" i="2"/>
  <c r="L9" i="2"/>
  <c r="L52" i="2"/>
  <c r="L23" i="2"/>
  <c r="L73" i="2"/>
  <c r="L56" i="2"/>
  <c r="P7" i="2"/>
  <c r="L69" i="2"/>
  <c r="L42" i="2"/>
  <c r="L28" i="2"/>
  <c r="L45" i="2"/>
  <c r="J45" i="5"/>
  <c r="J70" i="5"/>
  <c r="L55" i="2"/>
  <c r="L38" i="2"/>
  <c r="L15" i="2"/>
  <c r="L10" i="2"/>
  <c r="L17" i="2"/>
  <c r="L12" i="2"/>
  <c r="R42" i="2"/>
  <c r="R9" i="2"/>
  <c r="L66" i="5"/>
  <c r="L59" i="5"/>
  <c r="J54" i="5"/>
  <c r="J67" i="5"/>
  <c r="J73" i="5"/>
  <c r="L65" i="2"/>
  <c r="L58" i="2"/>
  <c r="L72" i="2"/>
  <c r="L40" i="2"/>
  <c r="L66" i="2"/>
  <c r="L57" i="2"/>
  <c r="L25" i="2"/>
  <c r="L59" i="2"/>
  <c r="Q43" i="2"/>
  <c r="Q44" i="2"/>
  <c r="L26" i="5"/>
  <c r="L53" i="5"/>
  <c r="L57" i="5"/>
  <c r="J16" i="5"/>
  <c r="J26" i="5"/>
  <c r="J55" i="5"/>
  <c r="Q70" i="2"/>
  <c r="Q41" i="2"/>
  <c r="R55" i="2"/>
  <c r="Q42" i="2"/>
  <c r="L38" i="5"/>
  <c r="L55" i="5"/>
  <c r="L31" i="5"/>
  <c r="J52" i="5"/>
  <c r="J53" i="5"/>
  <c r="J66" i="5"/>
  <c r="R70" i="2"/>
  <c r="Q59" i="2"/>
  <c r="R52" i="2"/>
  <c r="L39" i="5"/>
  <c r="L27" i="5"/>
  <c r="J9" i="5"/>
  <c r="J27" i="5"/>
  <c r="Q39" i="2"/>
  <c r="Q38" i="2"/>
  <c r="L72" i="5"/>
  <c r="J29" i="5"/>
  <c r="J59" i="5"/>
  <c r="J38" i="5"/>
  <c r="R39" i="2"/>
  <c r="R67" i="2"/>
  <c r="L23" i="5"/>
  <c r="J25" i="5"/>
  <c r="R53" i="2"/>
  <c r="L9" i="5"/>
  <c r="L25" i="5"/>
  <c r="L29" i="5"/>
  <c r="L65" i="5"/>
  <c r="J13" i="5"/>
  <c r="J51" i="5"/>
  <c r="J39" i="5"/>
  <c r="J44" i="5"/>
  <c r="J65" i="5"/>
  <c r="R71" i="2"/>
  <c r="O70" i="2"/>
  <c r="O71" i="2"/>
  <c r="O73" i="2"/>
  <c r="O38" i="2"/>
  <c r="O43" i="2"/>
  <c r="O23" i="2"/>
  <c r="O29" i="2"/>
  <c r="O52" i="2"/>
  <c r="O53" i="2"/>
  <c r="O54" i="2"/>
  <c r="O40" i="2"/>
  <c r="O42" i="2"/>
  <c r="O45" i="2"/>
  <c r="O37" i="2"/>
  <c r="O31" i="2"/>
  <c r="O66" i="2"/>
  <c r="O56" i="2"/>
  <c r="O57" i="2"/>
  <c r="O58" i="2"/>
  <c r="O44" i="2"/>
  <c r="O27" i="2"/>
  <c r="O67" i="2"/>
  <c r="O39" i="2"/>
  <c r="O25" i="2"/>
  <c r="O41" i="2"/>
  <c r="O55" i="2"/>
  <c r="O68" i="2"/>
  <c r="O65" i="2"/>
  <c r="O69" i="2"/>
  <c r="O59" i="2"/>
  <c r="O26" i="2"/>
  <c r="O24" i="2"/>
  <c r="O51" i="2"/>
  <c r="O30" i="2"/>
  <c r="O72" i="2"/>
  <c r="O28" i="2"/>
  <c r="L12" i="5"/>
  <c r="L10" i="5"/>
  <c r="L15" i="5"/>
  <c r="L69" i="5"/>
  <c r="J10" i="5"/>
  <c r="Q66" i="2"/>
  <c r="Q69" i="2"/>
  <c r="Q67" i="2"/>
  <c r="Q54" i="2"/>
  <c r="Q53" i="2"/>
  <c r="Q58" i="2"/>
  <c r="Q71" i="2"/>
  <c r="Q52" i="2"/>
  <c r="Q57" i="2"/>
  <c r="Q73" i="2"/>
  <c r="Q56" i="2"/>
  <c r="Q40" i="2"/>
  <c r="Q45" i="2"/>
  <c r="R57" i="2"/>
  <c r="L40" i="5"/>
  <c r="L41" i="5"/>
  <c r="L16" i="5"/>
  <c r="L71" i="5"/>
  <c r="L58" i="5"/>
  <c r="J23" i="5"/>
  <c r="J15" i="5"/>
  <c r="J57" i="5"/>
  <c r="J40" i="5"/>
  <c r="J71" i="5"/>
  <c r="R43" i="2"/>
  <c r="R68" i="2"/>
  <c r="Q51" i="2"/>
  <c r="Q55" i="2"/>
  <c r="R56" i="2"/>
  <c r="Q68" i="2"/>
  <c r="R41" i="2"/>
  <c r="R65" i="2"/>
  <c r="R69" i="2"/>
  <c r="R54" i="2"/>
  <c r="R38" i="2"/>
  <c r="R45" i="2"/>
  <c r="R66" i="2"/>
  <c r="R73" i="2"/>
  <c r="R58" i="2"/>
  <c r="R51" i="2"/>
  <c r="R59" i="2"/>
  <c r="L42" i="5"/>
  <c r="L68" i="5"/>
  <c r="L30" i="5"/>
  <c r="L13" i="5"/>
  <c r="L17" i="5"/>
  <c r="J12" i="5"/>
  <c r="J17" i="5"/>
  <c r="J30" i="5"/>
  <c r="J41" i="5"/>
  <c r="J58" i="5"/>
  <c r="J68" i="5"/>
  <c r="R72" i="2"/>
  <c r="R40" i="2"/>
  <c r="R44" i="2"/>
  <c r="R37" i="2"/>
  <c r="O59" i="6"/>
  <c r="O58" i="6"/>
  <c r="O57" i="6"/>
  <c r="O56" i="6"/>
  <c r="O55" i="6"/>
  <c r="O54" i="6"/>
  <c r="O73" i="6"/>
  <c r="O72" i="6"/>
  <c r="O71" i="6"/>
  <c r="O70" i="6"/>
  <c r="O69" i="6"/>
  <c r="O68" i="6"/>
  <c r="O67" i="6"/>
  <c r="O66" i="6"/>
  <c r="O65" i="6"/>
  <c r="O53" i="6"/>
  <c r="O52" i="6"/>
  <c r="O51" i="6"/>
  <c r="O42" i="6"/>
  <c r="O39" i="6"/>
  <c r="O38" i="6"/>
  <c r="O37" i="6"/>
  <c r="O43" i="6"/>
  <c r="O44" i="6"/>
  <c r="O40" i="6"/>
  <c r="O28" i="6"/>
  <c r="O25" i="6"/>
  <c r="O17" i="6"/>
  <c r="O16" i="6"/>
  <c r="O15" i="6"/>
  <c r="O14" i="6"/>
  <c r="O13" i="6"/>
  <c r="O12" i="6"/>
  <c r="O11" i="6"/>
  <c r="O10" i="6"/>
  <c r="O9" i="6"/>
  <c r="O31" i="6"/>
  <c r="O27" i="6"/>
  <c r="O26" i="6"/>
  <c r="O41" i="6"/>
  <c r="O30" i="6"/>
  <c r="O23" i="6"/>
  <c r="O45" i="6"/>
  <c r="O29" i="6"/>
  <c r="O24" i="6"/>
  <c r="S7" i="6"/>
  <c r="N59" i="6"/>
  <c r="N71" i="6"/>
  <c r="N67" i="6"/>
  <c r="N57" i="6"/>
  <c r="N55" i="6"/>
  <c r="N70" i="6"/>
  <c r="N66" i="6"/>
  <c r="N73" i="6"/>
  <c r="N69" i="6"/>
  <c r="N65" i="6"/>
  <c r="N58" i="6"/>
  <c r="N56" i="6"/>
  <c r="N51" i="6"/>
  <c r="N45" i="6"/>
  <c r="N41" i="6"/>
  <c r="N31" i="6"/>
  <c r="N30" i="6"/>
  <c r="N29" i="6"/>
  <c r="N28" i="6"/>
  <c r="N27" i="6"/>
  <c r="N26" i="6"/>
  <c r="N25" i="6"/>
  <c r="N24" i="6"/>
  <c r="N23" i="6"/>
  <c r="N72" i="6"/>
  <c r="N42" i="6"/>
  <c r="N39" i="6"/>
  <c r="N38" i="6"/>
  <c r="N37" i="6"/>
  <c r="N68" i="6"/>
  <c r="N54" i="6"/>
  <c r="N53" i="6"/>
  <c r="N43" i="6"/>
  <c r="N17" i="6"/>
  <c r="N16" i="6"/>
  <c r="N15" i="6"/>
  <c r="N14" i="6"/>
  <c r="N13" i="6"/>
  <c r="N12" i="6"/>
  <c r="N11" i="6"/>
  <c r="N10" i="6"/>
  <c r="N9" i="6"/>
  <c r="R7" i="6"/>
  <c r="N40" i="6"/>
  <c r="N44" i="6"/>
  <c r="N52" i="6"/>
  <c r="U73" i="6"/>
  <c r="U72" i="6"/>
  <c r="U71" i="6"/>
  <c r="U70" i="6"/>
  <c r="U69" i="6"/>
  <c r="U68" i="6"/>
  <c r="U67" i="6"/>
  <c r="U66" i="6"/>
  <c r="U65" i="6"/>
  <c r="U59" i="6"/>
  <c r="U52" i="6"/>
  <c r="U51" i="6"/>
  <c r="U57" i="6"/>
  <c r="U53" i="6"/>
  <c r="U54" i="6"/>
  <c r="U42" i="6"/>
  <c r="U58" i="6"/>
  <c r="U55" i="6"/>
  <c r="U43" i="6"/>
  <c r="U31" i="6"/>
  <c r="U30" i="6"/>
  <c r="U29" i="6"/>
  <c r="U28" i="6"/>
  <c r="U27" i="6"/>
  <c r="U26" i="6"/>
  <c r="U56" i="6"/>
  <c r="U44" i="6"/>
  <c r="U40" i="6"/>
  <c r="U39" i="6"/>
  <c r="U38" i="6"/>
  <c r="U37" i="6"/>
  <c r="U41" i="6"/>
  <c r="U23" i="6"/>
  <c r="U45" i="6"/>
  <c r="U24" i="6"/>
  <c r="U17" i="6"/>
  <c r="U16" i="6"/>
  <c r="U15" i="6"/>
  <c r="U14" i="6"/>
  <c r="U13" i="6"/>
  <c r="U12" i="6"/>
  <c r="U11" i="6"/>
  <c r="U10" i="6"/>
  <c r="U9" i="6"/>
  <c r="U25" i="6"/>
  <c r="P59" i="6"/>
  <c r="P58" i="6"/>
  <c r="P57" i="6"/>
  <c r="P56" i="6"/>
  <c r="P73" i="6"/>
  <c r="P72" i="6"/>
  <c r="P71" i="6"/>
  <c r="P70" i="6"/>
  <c r="P69" i="6"/>
  <c r="P68" i="6"/>
  <c r="P67" i="6"/>
  <c r="P66" i="6"/>
  <c r="P65" i="6"/>
  <c r="P45" i="6"/>
  <c r="P44" i="6"/>
  <c r="P43" i="6"/>
  <c r="P42" i="6"/>
  <c r="P41" i="6"/>
  <c r="P40" i="6"/>
  <c r="P53" i="6"/>
  <c r="P52" i="6"/>
  <c r="P51" i="6"/>
  <c r="P54" i="6"/>
  <c r="P55" i="6"/>
  <c r="P31" i="6"/>
  <c r="P30" i="6"/>
  <c r="P29" i="6"/>
  <c r="P28" i="6"/>
  <c r="P27" i="6"/>
  <c r="P37" i="6"/>
  <c r="P26" i="6"/>
  <c r="P23" i="6"/>
  <c r="P39" i="6"/>
  <c r="P24" i="6"/>
  <c r="P17" i="6"/>
  <c r="P13" i="6"/>
  <c r="P9" i="6"/>
  <c r="P14" i="6"/>
  <c r="P16" i="6"/>
  <c r="P12" i="6"/>
  <c r="T7" i="6"/>
  <c r="P10" i="6"/>
  <c r="P38" i="6"/>
  <c r="P25" i="6"/>
  <c r="P15" i="6"/>
  <c r="P11" i="6"/>
  <c r="O55" i="5"/>
  <c r="O45" i="5"/>
  <c r="O72" i="5"/>
  <c r="O70" i="5"/>
  <c r="O68" i="5"/>
  <c r="O66" i="5"/>
  <c r="O58" i="5"/>
  <c r="O56" i="5"/>
  <c r="O53" i="5"/>
  <c r="O52" i="5"/>
  <c r="O51" i="5"/>
  <c r="O57" i="5"/>
  <c r="O73" i="5"/>
  <c r="O69" i="5"/>
  <c r="O65" i="5"/>
  <c r="O17" i="5"/>
  <c r="O16" i="5"/>
  <c r="O15" i="5"/>
  <c r="O14" i="5"/>
  <c r="O13" i="5"/>
  <c r="O12" i="5"/>
  <c r="O11" i="5"/>
  <c r="O41" i="5"/>
  <c r="O39" i="5"/>
  <c r="O37" i="5"/>
  <c r="O44" i="5"/>
  <c r="O42" i="5"/>
  <c r="O40" i="5"/>
  <c r="O54" i="5"/>
  <c r="O71" i="5"/>
  <c r="O59" i="5"/>
  <c r="O43" i="5"/>
  <c r="O30" i="5"/>
  <c r="O28" i="5"/>
  <c r="O26" i="5"/>
  <c r="O24" i="5"/>
  <c r="O10" i="5"/>
  <c r="O9" i="5"/>
  <c r="S7" i="5"/>
  <c r="O38" i="5"/>
  <c r="O67" i="5"/>
  <c r="O31" i="5"/>
  <c r="O23" i="5"/>
  <c r="O29" i="5"/>
  <c r="O27" i="5"/>
  <c r="O25" i="5"/>
  <c r="P59" i="5"/>
  <c r="P58" i="5"/>
  <c r="P57" i="5"/>
  <c r="P56" i="5"/>
  <c r="P72" i="5"/>
  <c r="P70" i="5"/>
  <c r="P68" i="5"/>
  <c r="P66" i="5"/>
  <c r="P53" i="5"/>
  <c r="P52" i="5"/>
  <c r="P51" i="5"/>
  <c r="P73" i="5"/>
  <c r="P69" i="5"/>
  <c r="P65" i="5"/>
  <c r="P17" i="5"/>
  <c r="P16" i="5"/>
  <c r="P15" i="5"/>
  <c r="P14" i="5"/>
  <c r="P13" i="5"/>
  <c r="P12" i="5"/>
  <c r="P54" i="5"/>
  <c r="P43" i="5"/>
  <c r="P31" i="5"/>
  <c r="P30" i="5"/>
  <c r="P29" i="5"/>
  <c r="P28" i="5"/>
  <c r="P27" i="5"/>
  <c r="P26" i="5"/>
  <c r="P25" i="5"/>
  <c r="P24" i="5"/>
  <c r="P23" i="5"/>
  <c r="P71" i="5"/>
  <c r="P45" i="5"/>
  <c r="P10" i="5"/>
  <c r="P9" i="5"/>
  <c r="T7" i="5"/>
  <c r="P67" i="5"/>
  <c r="P11" i="5"/>
  <c r="P55" i="5"/>
  <c r="P44" i="5"/>
  <c r="P42" i="5"/>
  <c r="P40" i="5"/>
  <c r="P38" i="5"/>
  <c r="P41" i="5"/>
  <c r="P39" i="5"/>
  <c r="P37" i="5"/>
  <c r="U59" i="5"/>
  <c r="U58" i="5"/>
  <c r="U57" i="5"/>
  <c r="U56" i="5"/>
  <c r="U55" i="5"/>
  <c r="U54" i="5"/>
  <c r="U73" i="5"/>
  <c r="U72" i="5"/>
  <c r="U71" i="5"/>
  <c r="U70" i="5"/>
  <c r="U69" i="5"/>
  <c r="U68" i="5"/>
  <c r="U67" i="5"/>
  <c r="U66" i="5"/>
  <c r="U65" i="5"/>
  <c r="U53" i="5"/>
  <c r="U51" i="5"/>
  <c r="U45" i="5"/>
  <c r="U31" i="5"/>
  <c r="U30" i="5"/>
  <c r="U29" i="5"/>
  <c r="U28" i="5"/>
  <c r="U27" i="5"/>
  <c r="U26" i="5"/>
  <c r="U25" i="5"/>
  <c r="U24" i="5"/>
  <c r="U23" i="5"/>
  <c r="U43" i="5"/>
  <c r="U42" i="5"/>
  <c r="U41" i="5"/>
  <c r="U40" i="5"/>
  <c r="U39" i="5"/>
  <c r="U38" i="5"/>
  <c r="U37" i="5"/>
  <c r="U52" i="5"/>
  <c r="U44" i="5"/>
  <c r="U16" i="5"/>
  <c r="U14" i="5"/>
  <c r="U12" i="5"/>
  <c r="U11" i="5"/>
  <c r="U15" i="5"/>
  <c r="U9" i="5"/>
  <c r="U10" i="5"/>
  <c r="U13" i="5"/>
  <c r="U17" i="5"/>
  <c r="N73" i="5"/>
  <c r="N72" i="5"/>
  <c r="N71" i="5"/>
  <c r="N70" i="5"/>
  <c r="N69" i="5"/>
  <c r="N68" i="5"/>
  <c r="N67" i="5"/>
  <c r="N66" i="5"/>
  <c r="N65" i="5"/>
  <c r="N59" i="5"/>
  <c r="N57" i="5"/>
  <c r="N54" i="5"/>
  <c r="N55" i="5"/>
  <c r="N45" i="5"/>
  <c r="N44" i="5"/>
  <c r="N43" i="5"/>
  <c r="N42" i="5"/>
  <c r="N41" i="5"/>
  <c r="N40" i="5"/>
  <c r="N39" i="5"/>
  <c r="N38" i="5"/>
  <c r="N37" i="5"/>
  <c r="N56" i="5"/>
  <c r="N52" i="5"/>
  <c r="N58" i="5"/>
  <c r="N53" i="5"/>
  <c r="N31" i="5"/>
  <c r="N29" i="5"/>
  <c r="N27" i="5"/>
  <c r="N25" i="5"/>
  <c r="N23" i="5"/>
  <c r="N16" i="5"/>
  <c r="N14" i="5"/>
  <c r="N12" i="5"/>
  <c r="N51" i="5"/>
  <c r="N26" i="5"/>
  <c r="N17" i="5"/>
  <c r="N9" i="5"/>
  <c r="N30" i="5"/>
  <c r="N28" i="5"/>
  <c r="N24" i="5"/>
  <c r="N15" i="5"/>
  <c r="N13" i="5"/>
  <c r="N10" i="5"/>
  <c r="R7" i="5"/>
  <c r="N11" i="5"/>
  <c r="T59" i="4"/>
  <c r="T58" i="4"/>
  <c r="T57" i="4"/>
  <c r="T56" i="4"/>
  <c r="T55" i="4"/>
  <c r="T73" i="4"/>
  <c r="T71" i="4"/>
  <c r="T69" i="4"/>
  <c r="T67" i="4"/>
  <c r="T65" i="4"/>
  <c r="T45" i="4"/>
  <c r="T17" i="4"/>
  <c r="T16" i="4"/>
  <c r="T15" i="4"/>
  <c r="T14" i="4"/>
  <c r="T44" i="4"/>
  <c r="T39" i="4"/>
  <c r="T30" i="4"/>
  <c r="T26" i="4"/>
  <c r="T66" i="4"/>
  <c r="T54" i="4"/>
  <c r="T51" i="4"/>
  <c r="T40" i="4"/>
  <c r="T31" i="4"/>
  <c r="T27" i="4"/>
  <c r="T23" i="4"/>
  <c r="T70" i="4"/>
  <c r="T68" i="4"/>
  <c r="T72" i="4"/>
  <c r="T41" i="4"/>
  <c r="T24" i="4"/>
  <c r="T12" i="4"/>
  <c r="T10" i="4"/>
  <c r="T42" i="4"/>
  <c r="T25" i="4"/>
  <c r="T53" i="4"/>
  <c r="T37" i="4"/>
  <c r="T28" i="4"/>
  <c r="T13" i="4"/>
  <c r="T11" i="4"/>
  <c r="T9" i="4"/>
  <c r="T52" i="4"/>
  <c r="T43" i="4"/>
  <c r="T38" i="4"/>
  <c r="T29" i="4"/>
  <c r="Q59" i="4"/>
  <c r="Q58" i="4"/>
  <c r="Q57" i="4"/>
  <c r="Q56" i="4"/>
  <c r="Q55" i="4"/>
  <c r="Q54" i="4"/>
  <c r="Q73" i="4"/>
  <c r="Q72" i="4"/>
  <c r="Q71" i="4"/>
  <c r="Q70" i="4"/>
  <c r="Q69" i="4"/>
  <c r="Q68" i="4"/>
  <c r="Q67" i="4"/>
  <c r="Q66" i="4"/>
  <c r="Q65" i="4"/>
  <c r="Q45" i="4"/>
  <c r="Q44" i="4"/>
  <c r="Q43" i="4"/>
  <c r="Q52" i="4"/>
  <c r="Q31" i="4"/>
  <c r="Q30" i="4"/>
  <c r="Q29" i="4"/>
  <c r="Q28" i="4"/>
  <c r="Q27" i="4"/>
  <c r="Q26" i="4"/>
  <c r="Q25" i="4"/>
  <c r="Q24" i="4"/>
  <c r="Q23" i="4"/>
  <c r="Q53" i="4"/>
  <c r="Q41" i="4"/>
  <c r="Q37" i="4"/>
  <c r="Q17" i="4"/>
  <c r="Q42" i="4"/>
  <c r="Q38" i="4"/>
  <c r="Q14" i="4"/>
  <c r="Q39" i="4"/>
  <c r="Q16" i="4"/>
  <c r="Q15" i="4"/>
  <c r="Q9" i="4"/>
  <c r="Q40" i="4"/>
  <c r="Q12" i="4"/>
  <c r="Q10" i="4"/>
  <c r="Q51" i="4"/>
  <c r="U7" i="4"/>
  <c r="Q13" i="4"/>
  <c r="Q11" i="4"/>
  <c r="O72" i="4"/>
  <c r="O70" i="4"/>
  <c r="O68" i="4"/>
  <c r="O66" i="4"/>
  <c r="O58" i="4"/>
  <c r="O56" i="4"/>
  <c r="O73" i="4"/>
  <c r="O69" i="4"/>
  <c r="O65" i="4"/>
  <c r="O45" i="4"/>
  <c r="O71" i="4"/>
  <c r="O57" i="4"/>
  <c r="O51" i="4"/>
  <c r="O39" i="4"/>
  <c r="O30" i="4"/>
  <c r="O26" i="4"/>
  <c r="O16" i="4"/>
  <c r="O13" i="4"/>
  <c r="O12" i="4"/>
  <c r="O11" i="4"/>
  <c r="O10" i="4"/>
  <c r="O9" i="4"/>
  <c r="S7" i="4"/>
  <c r="O59" i="4"/>
  <c r="O52" i="4"/>
  <c r="O40" i="4"/>
  <c r="O31" i="4"/>
  <c r="O27" i="4"/>
  <c r="O23" i="4"/>
  <c r="O17" i="4"/>
  <c r="O54" i="4"/>
  <c r="O43" i="4"/>
  <c r="O37" i="4"/>
  <c r="O28" i="4"/>
  <c r="O15" i="4"/>
  <c r="O67" i="4"/>
  <c r="O38" i="4"/>
  <c r="O29" i="4"/>
  <c r="O55" i="4"/>
  <c r="O41" i="4"/>
  <c r="O24" i="4"/>
  <c r="O53" i="4"/>
  <c r="O44" i="4"/>
  <c r="O42" i="4"/>
  <c r="O25" i="4"/>
  <c r="O14" i="4"/>
  <c r="N73" i="4"/>
  <c r="N72" i="4"/>
  <c r="N71" i="4"/>
  <c r="N70" i="4"/>
  <c r="N69" i="4"/>
  <c r="N68" i="4"/>
  <c r="N67" i="4"/>
  <c r="N66" i="4"/>
  <c r="N65" i="4"/>
  <c r="N59" i="4"/>
  <c r="N53" i="4"/>
  <c r="N52" i="4"/>
  <c r="N51" i="4"/>
  <c r="N58" i="4"/>
  <c r="N57" i="4"/>
  <c r="N44" i="4"/>
  <c r="N42" i="4"/>
  <c r="N41" i="4"/>
  <c r="N40" i="4"/>
  <c r="N39" i="4"/>
  <c r="N38" i="4"/>
  <c r="N37" i="4"/>
  <c r="N55" i="4"/>
  <c r="N54" i="4"/>
  <c r="N45" i="4"/>
  <c r="N29" i="4"/>
  <c r="N25" i="4"/>
  <c r="N15" i="4"/>
  <c r="N56" i="4"/>
  <c r="N30" i="4"/>
  <c r="N26" i="4"/>
  <c r="N16" i="4"/>
  <c r="N13" i="4"/>
  <c r="N12" i="4"/>
  <c r="N11" i="4"/>
  <c r="N10" i="4"/>
  <c r="N9" i="4"/>
  <c r="R7" i="4"/>
  <c r="N27" i="4"/>
  <c r="N14" i="4"/>
  <c r="N43" i="4"/>
  <c r="N28" i="4"/>
  <c r="N17" i="4"/>
  <c r="N31" i="4"/>
  <c r="N23" i="4"/>
  <c r="N24" i="4"/>
  <c r="R31" i="2"/>
  <c r="R30" i="2"/>
  <c r="R29" i="2"/>
  <c r="R28" i="2"/>
  <c r="R27" i="2"/>
  <c r="R26" i="2"/>
  <c r="R25" i="2"/>
  <c r="R24" i="2"/>
  <c r="R23" i="2"/>
  <c r="V7" i="2"/>
  <c r="V10" i="2" s="1"/>
  <c r="R11" i="2"/>
  <c r="Q10" i="2"/>
  <c r="Q31" i="2"/>
  <c r="Q30" i="2"/>
  <c r="Q29" i="2"/>
  <c r="Q28" i="2"/>
  <c r="Q27" i="2"/>
  <c r="Q26" i="2"/>
  <c r="Q25" i="2"/>
  <c r="Q24" i="2"/>
  <c r="Q23" i="2"/>
  <c r="V17" i="2"/>
  <c r="R16" i="2"/>
  <c r="Q15" i="2"/>
  <c r="U7" i="2"/>
  <c r="U9" i="2" s="1"/>
  <c r="Q12" i="2"/>
  <c r="R15" i="2"/>
  <c r="Q17" i="2"/>
  <c r="Q16" i="2"/>
  <c r="Q11" i="2"/>
  <c r="R12" i="2"/>
  <c r="Q14" i="2"/>
  <c r="R13" i="2"/>
  <c r="R10" i="2"/>
  <c r="R14" i="2"/>
  <c r="Q13" i="2"/>
  <c r="S7" i="2"/>
  <c r="S9" i="2" s="1"/>
  <c r="O12" i="2"/>
  <c r="O16" i="2"/>
  <c r="O13" i="2"/>
  <c r="O17" i="2"/>
  <c r="O10" i="2"/>
  <c r="O14" i="2"/>
  <c r="O11" i="2"/>
  <c r="O15" i="2"/>
  <c r="U16" i="2" l="1"/>
  <c r="V14" i="2"/>
  <c r="V9" i="2"/>
  <c r="P40" i="2"/>
  <c r="P9" i="2"/>
  <c r="P52" i="2"/>
  <c r="P42" i="2"/>
  <c r="P37" i="2"/>
  <c r="P38" i="2"/>
  <c r="P65" i="2"/>
  <c r="P72" i="2"/>
  <c r="P41" i="2"/>
  <c r="P56" i="2"/>
  <c r="P58" i="2"/>
  <c r="P28" i="2"/>
  <c r="P24" i="2"/>
  <c r="P16" i="2"/>
  <c r="P14" i="2"/>
  <c r="P15" i="2"/>
  <c r="P45" i="2"/>
  <c r="P39" i="2"/>
  <c r="P30" i="2"/>
  <c r="P26" i="2"/>
  <c r="P10" i="2"/>
  <c r="P69" i="2"/>
  <c r="P43" i="2"/>
  <c r="P53" i="2"/>
  <c r="P29" i="2"/>
  <c r="P25" i="2"/>
  <c r="P13" i="2"/>
  <c r="P17" i="2"/>
  <c r="P71" i="2"/>
  <c r="P54" i="2"/>
  <c r="P55" i="2"/>
  <c r="P57" i="2"/>
  <c r="P31" i="2"/>
  <c r="P27" i="2"/>
  <c r="P23" i="2"/>
  <c r="P11" i="2"/>
  <c r="P68" i="2"/>
  <c r="P12" i="2"/>
  <c r="P73" i="2"/>
  <c r="P66" i="2"/>
  <c r="P44" i="2"/>
  <c r="P70" i="2"/>
  <c r="P67" i="2"/>
  <c r="P59" i="2"/>
  <c r="P51" i="2"/>
  <c r="T7" i="2"/>
  <c r="U10" i="2"/>
  <c r="U11" i="2"/>
  <c r="U14" i="2"/>
  <c r="U12" i="2"/>
  <c r="U73" i="2"/>
  <c r="U70" i="2"/>
  <c r="U71" i="2"/>
  <c r="U72" i="2"/>
  <c r="U67" i="2"/>
  <c r="U69" i="2"/>
  <c r="U58" i="2"/>
  <c r="U65" i="2"/>
  <c r="U42" i="2"/>
  <c r="U41" i="2"/>
  <c r="U68" i="2"/>
  <c r="U52" i="2"/>
  <c r="U56" i="2"/>
  <c r="U51" i="2"/>
  <c r="U54" i="2"/>
  <c r="U38" i="2"/>
  <c r="U37" i="2"/>
  <c r="U43" i="2"/>
  <c r="U55" i="2"/>
  <c r="U53" i="2"/>
  <c r="U57" i="2"/>
  <c r="U66" i="2"/>
  <c r="U44" i="2"/>
  <c r="U39" i="2"/>
  <c r="U59" i="2"/>
  <c r="U45" i="2"/>
  <c r="U40" i="2"/>
  <c r="S67" i="2"/>
  <c r="S73" i="2"/>
  <c r="S66" i="2"/>
  <c r="S59" i="2"/>
  <c r="S23" i="2"/>
  <c r="S70" i="2"/>
  <c r="S72" i="2"/>
  <c r="S71" i="2"/>
  <c r="S52" i="2"/>
  <c r="S53" i="2"/>
  <c r="S54" i="2"/>
  <c r="S56" i="2"/>
  <c r="S57" i="2"/>
  <c r="S58" i="2"/>
  <c r="S68" i="2"/>
  <c r="S45" i="2"/>
  <c r="S40" i="2"/>
  <c r="S69" i="2"/>
  <c r="S37" i="2"/>
  <c r="S43" i="2"/>
  <c r="S51" i="2"/>
  <c r="S42" i="2"/>
  <c r="S25" i="2"/>
  <c r="S26" i="2"/>
  <c r="S41" i="2"/>
  <c r="S31" i="2"/>
  <c r="S28" i="2"/>
  <c r="S38" i="2"/>
  <c r="S65" i="2"/>
  <c r="S55" i="2"/>
  <c r="S29" i="2"/>
  <c r="S30" i="2"/>
  <c r="S44" i="2"/>
  <c r="S27" i="2"/>
  <c r="S39" i="2"/>
  <c r="S24" i="2"/>
  <c r="V53" i="2"/>
  <c r="V51" i="2"/>
  <c r="V56" i="2"/>
  <c r="V59" i="2"/>
  <c r="V55" i="2"/>
  <c r="V71" i="2"/>
  <c r="V65" i="2"/>
  <c r="V70" i="2"/>
  <c r="V37" i="2"/>
  <c r="V43" i="2"/>
  <c r="V45" i="2"/>
  <c r="V57" i="2"/>
  <c r="V41" i="2"/>
  <c r="V68" i="2"/>
  <c r="V67" i="2"/>
  <c r="V66" i="2"/>
  <c r="V73" i="2"/>
  <c r="V44" i="2"/>
  <c r="V40" i="2"/>
  <c r="V72" i="2"/>
  <c r="V69" i="2"/>
  <c r="V52" i="2"/>
  <c r="V38" i="2"/>
  <c r="V58" i="2"/>
  <c r="V39" i="2"/>
  <c r="V42" i="2"/>
  <c r="V54" i="2"/>
  <c r="V11" i="2"/>
  <c r="U13" i="2"/>
  <c r="R59" i="6"/>
  <c r="R70" i="6"/>
  <c r="R66" i="6"/>
  <c r="R58" i="6"/>
  <c r="R56" i="6"/>
  <c r="R54" i="6"/>
  <c r="R73" i="6"/>
  <c r="R69" i="6"/>
  <c r="R65" i="6"/>
  <c r="R55" i="6"/>
  <c r="R72" i="6"/>
  <c r="R68" i="6"/>
  <c r="R57" i="6"/>
  <c r="R44" i="6"/>
  <c r="R40" i="6"/>
  <c r="R31" i="6"/>
  <c r="R30" i="6"/>
  <c r="R29" i="6"/>
  <c r="R28" i="6"/>
  <c r="R27" i="6"/>
  <c r="R26" i="6"/>
  <c r="R25" i="6"/>
  <c r="R24" i="6"/>
  <c r="R23" i="6"/>
  <c r="R53" i="6"/>
  <c r="R45" i="6"/>
  <c r="R41" i="6"/>
  <c r="R39" i="6"/>
  <c r="R38" i="6"/>
  <c r="R37" i="6"/>
  <c r="R71" i="6"/>
  <c r="R52" i="6"/>
  <c r="R42" i="6"/>
  <c r="R67" i="6"/>
  <c r="R51" i="6"/>
  <c r="R17" i="6"/>
  <c r="R16" i="6"/>
  <c r="R15" i="6"/>
  <c r="R14" i="6"/>
  <c r="R13" i="6"/>
  <c r="R12" i="6"/>
  <c r="R11" i="6"/>
  <c r="R10" i="6"/>
  <c r="R9" i="6"/>
  <c r="V7" i="6"/>
  <c r="R43" i="6"/>
  <c r="T59" i="6"/>
  <c r="T58" i="6"/>
  <c r="T57" i="6"/>
  <c r="T56" i="6"/>
  <c r="T73" i="6"/>
  <c r="T72" i="6"/>
  <c r="T71" i="6"/>
  <c r="T70" i="6"/>
  <c r="T69" i="6"/>
  <c r="T68" i="6"/>
  <c r="T67" i="6"/>
  <c r="T66" i="6"/>
  <c r="T65" i="6"/>
  <c r="T55" i="6"/>
  <c r="T45" i="6"/>
  <c r="T44" i="6"/>
  <c r="T43" i="6"/>
  <c r="T42" i="6"/>
  <c r="T41" i="6"/>
  <c r="T40" i="6"/>
  <c r="T52" i="6"/>
  <c r="T51" i="6"/>
  <c r="T53" i="6"/>
  <c r="T54" i="6"/>
  <c r="T31" i="6"/>
  <c r="T30" i="6"/>
  <c r="T29" i="6"/>
  <c r="T28" i="6"/>
  <c r="T27" i="6"/>
  <c r="T25" i="6"/>
  <c r="T39" i="6"/>
  <c r="T26" i="6"/>
  <c r="T38" i="6"/>
  <c r="T23" i="6"/>
  <c r="T16" i="6"/>
  <c r="T12" i="6"/>
  <c r="T37" i="6"/>
  <c r="T17" i="6"/>
  <c r="T24" i="6"/>
  <c r="T15" i="6"/>
  <c r="T11" i="6"/>
  <c r="T13" i="6"/>
  <c r="T9" i="6"/>
  <c r="T14" i="6"/>
  <c r="T10" i="6"/>
  <c r="S59" i="6"/>
  <c r="S58" i="6"/>
  <c r="S57" i="6"/>
  <c r="S56" i="6"/>
  <c r="S55" i="6"/>
  <c r="S54" i="6"/>
  <c r="S53" i="6"/>
  <c r="S73" i="6"/>
  <c r="S72" i="6"/>
  <c r="S71" i="6"/>
  <c r="S70" i="6"/>
  <c r="S69" i="6"/>
  <c r="S68" i="6"/>
  <c r="S67" i="6"/>
  <c r="S66" i="6"/>
  <c r="S65" i="6"/>
  <c r="S52" i="6"/>
  <c r="S51" i="6"/>
  <c r="S45" i="6"/>
  <c r="S41" i="6"/>
  <c r="S39" i="6"/>
  <c r="S38" i="6"/>
  <c r="S37" i="6"/>
  <c r="S42" i="6"/>
  <c r="S43" i="6"/>
  <c r="S31" i="6"/>
  <c r="S27" i="6"/>
  <c r="S24" i="6"/>
  <c r="S17" i="6"/>
  <c r="S16" i="6"/>
  <c r="S15" i="6"/>
  <c r="S14" i="6"/>
  <c r="S13" i="6"/>
  <c r="S12" i="6"/>
  <c r="S11" i="6"/>
  <c r="S10" i="6"/>
  <c r="S9" i="6"/>
  <c r="S40" i="6"/>
  <c r="S30" i="6"/>
  <c r="S25" i="6"/>
  <c r="S44" i="6"/>
  <c r="S29" i="6"/>
  <c r="S26" i="6"/>
  <c r="S23" i="6"/>
  <c r="S28" i="6"/>
  <c r="S54" i="5"/>
  <c r="S45" i="5"/>
  <c r="S73" i="5"/>
  <c r="S71" i="5"/>
  <c r="S69" i="5"/>
  <c r="S67" i="5"/>
  <c r="S65" i="5"/>
  <c r="S59" i="5"/>
  <c r="S57" i="5"/>
  <c r="S55" i="5"/>
  <c r="S53" i="5"/>
  <c r="S52" i="5"/>
  <c r="S51" i="5"/>
  <c r="S56" i="5"/>
  <c r="S44" i="5"/>
  <c r="S72" i="5"/>
  <c r="S68" i="5"/>
  <c r="S17" i="5"/>
  <c r="S16" i="5"/>
  <c r="S15" i="5"/>
  <c r="S14" i="5"/>
  <c r="S13" i="5"/>
  <c r="S12" i="5"/>
  <c r="S11" i="5"/>
  <c r="S43" i="5"/>
  <c r="S42" i="5"/>
  <c r="S40" i="5"/>
  <c r="S38" i="5"/>
  <c r="S41" i="5"/>
  <c r="S39" i="5"/>
  <c r="S58" i="5"/>
  <c r="S66" i="5"/>
  <c r="S31" i="5"/>
  <c r="S29" i="5"/>
  <c r="S27" i="5"/>
  <c r="S25" i="5"/>
  <c r="S23" i="5"/>
  <c r="S10" i="5"/>
  <c r="S9" i="5"/>
  <c r="S37" i="5"/>
  <c r="S70" i="5"/>
  <c r="S26" i="5"/>
  <c r="S24" i="5"/>
  <c r="S30" i="5"/>
  <c r="S28" i="5"/>
  <c r="R73" i="5"/>
  <c r="R72" i="5"/>
  <c r="R71" i="5"/>
  <c r="R70" i="5"/>
  <c r="R69" i="5"/>
  <c r="R68" i="5"/>
  <c r="R67" i="5"/>
  <c r="R66" i="5"/>
  <c r="R65" i="5"/>
  <c r="R58" i="5"/>
  <c r="R56" i="5"/>
  <c r="R54" i="5"/>
  <c r="R45" i="5"/>
  <c r="R44" i="5"/>
  <c r="R43" i="5"/>
  <c r="R42" i="5"/>
  <c r="R41" i="5"/>
  <c r="R40" i="5"/>
  <c r="R39" i="5"/>
  <c r="R38" i="5"/>
  <c r="R37" i="5"/>
  <c r="R59" i="5"/>
  <c r="R55" i="5"/>
  <c r="R53" i="5"/>
  <c r="R51" i="5"/>
  <c r="R52" i="5"/>
  <c r="R30" i="5"/>
  <c r="R28" i="5"/>
  <c r="R26" i="5"/>
  <c r="R24" i="5"/>
  <c r="R17" i="5"/>
  <c r="R15" i="5"/>
  <c r="R13" i="5"/>
  <c r="R11" i="5"/>
  <c r="R57" i="5"/>
  <c r="R29" i="5"/>
  <c r="R25" i="5"/>
  <c r="R16" i="5"/>
  <c r="R14" i="5"/>
  <c r="R10" i="5"/>
  <c r="R31" i="5"/>
  <c r="R27" i="5"/>
  <c r="R23" i="5"/>
  <c r="R12" i="5"/>
  <c r="R9" i="5"/>
  <c r="V7" i="5"/>
  <c r="T59" i="5"/>
  <c r="T58" i="5"/>
  <c r="T57" i="5"/>
  <c r="T56" i="5"/>
  <c r="T55" i="5"/>
  <c r="T73" i="5"/>
  <c r="T71" i="5"/>
  <c r="T69" i="5"/>
  <c r="T67" i="5"/>
  <c r="T65" i="5"/>
  <c r="T53" i="5"/>
  <c r="T52" i="5"/>
  <c r="T51" i="5"/>
  <c r="T72" i="5"/>
  <c r="T68" i="5"/>
  <c r="T54" i="5"/>
  <c r="T17" i="5"/>
  <c r="T16" i="5"/>
  <c r="T15" i="5"/>
  <c r="T14" i="5"/>
  <c r="T13" i="5"/>
  <c r="T12" i="5"/>
  <c r="T45" i="5"/>
  <c r="T31" i="5"/>
  <c r="T30" i="5"/>
  <c r="T29" i="5"/>
  <c r="T28" i="5"/>
  <c r="T27" i="5"/>
  <c r="T26" i="5"/>
  <c r="T25" i="5"/>
  <c r="T24" i="5"/>
  <c r="T23" i="5"/>
  <c r="T66" i="5"/>
  <c r="T44" i="5"/>
  <c r="T10" i="5"/>
  <c r="T9" i="5"/>
  <c r="T70" i="5"/>
  <c r="T43" i="5"/>
  <c r="T42" i="5"/>
  <c r="T41" i="5"/>
  <c r="T39" i="5"/>
  <c r="T37" i="5"/>
  <c r="T40" i="5"/>
  <c r="T38" i="5"/>
  <c r="T11" i="5"/>
  <c r="U59" i="4"/>
  <c r="U58" i="4"/>
  <c r="U57" i="4"/>
  <c r="U56" i="4"/>
  <c r="U55" i="4"/>
  <c r="U54" i="4"/>
  <c r="U73" i="4"/>
  <c r="U72" i="4"/>
  <c r="U71" i="4"/>
  <c r="U70" i="4"/>
  <c r="U69" i="4"/>
  <c r="U68" i="4"/>
  <c r="U67" i="4"/>
  <c r="U66" i="4"/>
  <c r="U65" i="4"/>
  <c r="U45" i="4"/>
  <c r="U44" i="4"/>
  <c r="U43" i="4"/>
  <c r="U51" i="4"/>
  <c r="U31" i="4"/>
  <c r="U30" i="4"/>
  <c r="U29" i="4"/>
  <c r="U28" i="4"/>
  <c r="U27" i="4"/>
  <c r="U26" i="4"/>
  <c r="U25" i="4"/>
  <c r="U24" i="4"/>
  <c r="U23" i="4"/>
  <c r="U40" i="4"/>
  <c r="U16" i="4"/>
  <c r="U52" i="4"/>
  <c r="U41" i="4"/>
  <c r="U37" i="4"/>
  <c r="U17" i="4"/>
  <c r="U53" i="4"/>
  <c r="U42" i="4"/>
  <c r="U14" i="4"/>
  <c r="U13" i="4"/>
  <c r="U11" i="4"/>
  <c r="U9" i="4"/>
  <c r="U38" i="4"/>
  <c r="U15" i="4"/>
  <c r="U39" i="4"/>
  <c r="U12" i="4"/>
  <c r="U10" i="4"/>
  <c r="R73" i="4"/>
  <c r="R72" i="4"/>
  <c r="R71" i="4"/>
  <c r="R70" i="4"/>
  <c r="R69" i="4"/>
  <c r="R68" i="4"/>
  <c r="R67" i="4"/>
  <c r="R66" i="4"/>
  <c r="R65" i="4"/>
  <c r="R53" i="4"/>
  <c r="R52" i="4"/>
  <c r="R51" i="4"/>
  <c r="R54" i="4"/>
  <c r="R43" i="4"/>
  <c r="R42" i="4"/>
  <c r="R41" i="4"/>
  <c r="R40" i="4"/>
  <c r="R39" i="4"/>
  <c r="R38" i="4"/>
  <c r="R37" i="4"/>
  <c r="R28" i="4"/>
  <c r="R24" i="4"/>
  <c r="R14" i="4"/>
  <c r="R55" i="4"/>
  <c r="R59" i="4"/>
  <c r="R56" i="4"/>
  <c r="R44" i="4"/>
  <c r="R29" i="4"/>
  <c r="R25" i="4"/>
  <c r="R15" i="4"/>
  <c r="R13" i="4"/>
  <c r="R12" i="4"/>
  <c r="R11" i="4"/>
  <c r="R10" i="4"/>
  <c r="R9" i="4"/>
  <c r="V7" i="4"/>
  <c r="R58" i="4"/>
  <c r="R45" i="4"/>
  <c r="R30" i="4"/>
  <c r="R17" i="4"/>
  <c r="R16" i="4"/>
  <c r="R31" i="4"/>
  <c r="R23" i="4"/>
  <c r="R26" i="4"/>
  <c r="R57" i="4"/>
  <c r="R27" i="4"/>
  <c r="S73" i="4"/>
  <c r="S71" i="4"/>
  <c r="S69" i="4"/>
  <c r="S67" i="4"/>
  <c r="S65" i="4"/>
  <c r="S59" i="4"/>
  <c r="S57" i="4"/>
  <c r="S55" i="4"/>
  <c r="S72" i="4"/>
  <c r="S68" i="4"/>
  <c r="S53" i="4"/>
  <c r="S44" i="4"/>
  <c r="S56" i="4"/>
  <c r="S43" i="4"/>
  <c r="S42" i="4"/>
  <c r="S38" i="4"/>
  <c r="S29" i="4"/>
  <c r="S25" i="4"/>
  <c r="S15" i="4"/>
  <c r="S13" i="4"/>
  <c r="S12" i="4"/>
  <c r="S11" i="4"/>
  <c r="S10" i="4"/>
  <c r="S9" i="4"/>
  <c r="S54" i="4"/>
  <c r="S58" i="4"/>
  <c r="S45" i="4"/>
  <c r="S39" i="4"/>
  <c r="S30" i="4"/>
  <c r="S26" i="4"/>
  <c r="S16" i="4"/>
  <c r="S66" i="4"/>
  <c r="S52" i="4"/>
  <c r="S40" i="4"/>
  <c r="S31" i="4"/>
  <c r="S23" i="4"/>
  <c r="S51" i="4"/>
  <c r="S41" i="4"/>
  <c r="S24" i="4"/>
  <c r="S70" i="4"/>
  <c r="S27" i="4"/>
  <c r="S14" i="4"/>
  <c r="S37" i="4"/>
  <c r="S28" i="4"/>
  <c r="S17" i="4"/>
  <c r="V31" i="2"/>
  <c r="V30" i="2"/>
  <c r="V29" i="2"/>
  <c r="V28" i="2"/>
  <c r="V27" i="2"/>
  <c r="V26" i="2"/>
  <c r="V25" i="2"/>
  <c r="V24" i="2"/>
  <c r="V23" i="2"/>
  <c r="V13" i="2"/>
  <c r="V12" i="2"/>
  <c r="V15" i="2"/>
  <c r="V16" i="2"/>
  <c r="U31" i="2"/>
  <c r="U30" i="2"/>
  <c r="U29" i="2"/>
  <c r="U28" i="2"/>
  <c r="U27" i="2"/>
  <c r="U26" i="2"/>
  <c r="U25" i="2"/>
  <c r="U24" i="2"/>
  <c r="U23" i="2"/>
  <c r="U17" i="2"/>
  <c r="U15" i="2"/>
  <c r="S13" i="2"/>
  <c r="S17" i="2"/>
  <c r="S10" i="2"/>
  <c r="S14" i="2"/>
  <c r="S11" i="2"/>
  <c r="S15" i="2"/>
  <c r="S12" i="2"/>
  <c r="S16" i="2"/>
  <c r="T15" i="2" l="1"/>
  <c r="T9" i="2"/>
  <c r="T66" i="2"/>
  <c r="T70" i="2"/>
  <c r="T69" i="2"/>
  <c r="T65" i="2"/>
  <c r="T39" i="2"/>
  <c r="T54" i="2"/>
  <c r="T17" i="2"/>
  <c r="T72" i="2"/>
  <c r="T11" i="2"/>
  <c r="T31" i="2"/>
  <c r="T27" i="2"/>
  <c r="T23" i="2"/>
  <c r="T56" i="2"/>
  <c r="T37" i="2"/>
  <c r="T58" i="2"/>
  <c r="T12" i="2"/>
  <c r="T14" i="2"/>
  <c r="T45" i="2"/>
  <c r="T42" i="2"/>
  <c r="T43" i="2"/>
  <c r="T29" i="2"/>
  <c r="T25" i="2"/>
  <c r="T55" i="2"/>
  <c r="T52" i="2"/>
  <c r="T59" i="2"/>
  <c r="T71" i="2"/>
  <c r="T16" i="2"/>
  <c r="T44" i="2"/>
  <c r="T13" i="2"/>
  <c r="T40" i="2"/>
  <c r="T68" i="2"/>
  <c r="T73" i="2"/>
  <c r="T57" i="2"/>
  <c r="T51" i="2"/>
  <c r="T41" i="2"/>
  <c r="T10" i="2"/>
  <c r="T38" i="2"/>
  <c r="T67" i="2"/>
  <c r="T53" i="2"/>
  <c r="T30" i="2"/>
  <c r="T26" i="2"/>
  <c r="T28" i="2"/>
  <c r="T24" i="2"/>
  <c r="V59" i="6"/>
  <c r="V73" i="6"/>
  <c r="V69" i="6"/>
  <c r="V65" i="6"/>
  <c r="V57" i="6"/>
  <c r="V53" i="6"/>
  <c r="V72" i="6"/>
  <c r="V68" i="6"/>
  <c r="V54" i="6"/>
  <c r="V71" i="6"/>
  <c r="V67" i="6"/>
  <c r="V58" i="6"/>
  <c r="V56" i="6"/>
  <c r="V55" i="6"/>
  <c r="V66" i="6"/>
  <c r="V43" i="6"/>
  <c r="V31" i="6"/>
  <c r="V30" i="6"/>
  <c r="V29" i="6"/>
  <c r="V28" i="6"/>
  <c r="V27" i="6"/>
  <c r="V26" i="6"/>
  <c r="V25" i="6"/>
  <c r="V24" i="6"/>
  <c r="V23" i="6"/>
  <c r="V52" i="6"/>
  <c r="V44" i="6"/>
  <c r="V40" i="6"/>
  <c r="V39" i="6"/>
  <c r="V38" i="6"/>
  <c r="V37" i="6"/>
  <c r="V51" i="6"/>
  <c r="V45" i="6"/>
  <c r="V41" i="6"/>
  <c r="V42" i="6"/>
  <c r="V17" i="6"/>
  <c r="V16" i="6"/>
  <c r="V15" i="6"/>
  <c r="V14" i="6"/>
  <c r="V13" i="6"/>
  <c r="V12" i="6"/>
  <c r="V11" i="6"/>
  <c r="V10" i="6"/>
  <c r="V9" i="6"/>
  <c r="V70" i="6"/>
  <c r="V73" i="5"/>
  <c r="V72" i="5"/>
  <c r="V71" i="5"/>
  <c r="V70" i="5"/>
  <c r="V69" i="5"/>
  <c r="V68" i="5"/>
  <c r="V67" i="5"/>
  <c r="V66" i="5"/>
  <c r="V65" i="5"/>
  <c r="V59" i="5"/>
  <c r="V57" i="5"/>
  <c r="V55" i="5"/>
  <c r="V45" i="5"/>
  <c r="V44" i="5"/>
  <c r="V43" i="5"/>
  <c r="V42" i="5"/>
  <c r="V41" i="5"/>
  <c r="V40" i="5"/>
  <c r="V39" i="5"/>
  <c r="V38" i="5"/>
  <c r="V37" i="5"/>
  <c r="V58" i="5"/>
  <c r="V52" i="5"/>
  <c r="V56" i="5"/>
  <c r="V51" i="5"/>
  <c r="V31" i="5"/>
  <c r="V29" i="5"/>
  <c r="V27" i="5"/>
  <c r="V25" i="5"/>
  <c r="V23" i="5"/>
  <c r="V16" i="5"/>
  <c r="V14" i="5"/>
  <c r="V12" i="5"/>
  <c r="V54" i="5"/>
  <c r="V53" i="5"/>
  <c r="V30" i="5"/>
  <c r="V28" i="5"/>
  <c r="V24" i="5"/>
  <c r="V15" i="5"/>
  <c r="V13" i="5"/>
  <c r="V9" i="5"/>
  <c r="V11" i="5"/>
  <c r="V26" i="5"/>
  <c r="V17" i="5"/>
  <c r="V10" i="5"/>
  <c r="V73" i="4"/>
  <c r="V72" i="4"/>
  <c r="V71" i="4"/>
  <c r="V70" i="4"/>
  <c r="V69" i="4"/>
  <c r="V68" i="4"/>
  <c r="V67" i="4"/>
  <c r="V66" i="4"/>
  <c r="V65" i="4"/>
  <c r="V59" i="4"/>
  <c r="V54" i="4"/>
  <c r="V53" i="4"/>
  <c r="V52" i="4"/>
  <c r="V51" i="4"/>
  <c r="V56" i="4"/>
  <c r="V55" i="4"/>
  <c r="V42" i="4"/>
  <c r="V41" i="4"/>
  <c r="V40" i="4"/>
  <c r="V39" i="4"/>
  <c r="V38" i="4"/>
  <c r="V37" i="4"/>
  <c r="V58" i="4"/>
  <c r="V45" i="4"/>
  <c r="V31" i="4"/>
  <c r="V27" i="4"/>
  <c r="V23" i="4"/>
  <c r="V17" i="4"/>
  <c r="V57" i="4"/>
  <c r="V28" i="4"/>
  <c r="V24" i="4"/>
  <c r="V14" i="4"/>
  <c r="V13" i="4"/>
  <c r="V12" i="4"/>
  <c r="V11" i="4"/>
  <c r="V10" i="4"/>
  <c r="V9" i="4"/>
  <c r="V25" i="4"/>
  <c r="V44" i="4"/>
  <c r="V26" i="4"/>
  <c r="V15" i="4"/>
  <c r="V43" i="4"/>
  <c r="V29" i="4"/>
  <c r="V16" i="4"/>
  <c r="V30" i="4"/>
</calcChain>
</file>

<file path=xl/comments1.xml><?xml version="1.0" encoding="utf-8"?>
<comments xmlns="http://schemas.openxmlformats.org/spreadsheetml/2006/main">
  <authors>
    <author>PC</author>
  </authors>
  <commentList>
    <comment ref="A1" authorId="0">
      <text>
        <r>
          <rPr>
            <sz val="9"/>
            <color indexed="81"/>
            <rFont val="Tahoma"/>
            <family val="2"/>
          </rPr>
          <t>Estos valores están cogidos de los apuntes de CT3, que son 0.1 veces los de EHE08, para operar siempre en cm</t>
        </r>
      </text>
    </comment>
  </commentList>
</comments>
</file>

<file path=xl/sharedStrings.xml><?xml version="1.0" encoding="utf-8"?>
<sst xmlns="http://schemas.openxmlformats.org/spreadsheetml/2006/main" count="136" uniqueCount="53">
  <si>
    <t>m</t>
  </si>
  <si>
    <t>factores de posición</t>
  </si>
  <si>
    <t>β</t>
  </si>
  <si>
    <t>posición</t>
  </si>
  <si>
    <t>I</t>
  </si>
  <si>
    <t>II</t>
  </si>
  <si>
    <t>&gt;50%</t>
  </si>
  <si>
    <t>multiplicador</t>
  </si>
  <si>
    <t>divisor</t>
  </si>
  <si>
    <t>factor sismo</t>
  </si>
  <si>
    <t>HA-25</t>
  </si>
  <si>
    <t>B400</t>
  </si>
  <si>
    <t>HA-30</t>
  </si>
  <si>
    <t>HA-35</t>
  </si>
  <si>
    <t>HA-40</t>
  </si>
  <si>
    <t>HA&gt;40</t>
  </si>
  <si>
    <t>B500</t>
  </si>
  <si>
    <t>SOLAPE (ls) [cm]</t>
  </si>
  <si>
    <t>α</t>
  </si>
  <si>
    <t>ANCLAJE (lb,neta) [cm]</t>
  </si>
  <si>
    <r>
      <t xml:space="preserve">ls = </t>
    </r>
    <r>
      <rPr>
        <sz val="11"/>
        <color theme="1"/>
        <rFont val="Calibri"/>
        <family val="2"/>
      </rPr>
      <t>α*lb,neta</t>
    </r>
  </si>
  <si>
    <t>Todos los valores se refieren a Unec/Ureal=1. Para otros aprovechamientos, utilizar la funcionalidad explícita</t>
  </si>
  <si>
    <t>Hormigón</t>
  </si>
  <si>
    <t>Acero</t>
  </si>
  <si>
    <t>Sismo</t>
  </si>
  <si>
    <t>Posición</t>
  </si>
  <si>
    <t>Tipo de anclaje y de carga</t>
  </si>
  <si>
    <t>Barras traccionadas / acero total</t>
  </si>
  <si>
    <t>Sin sismo</t>
  </si>
  <si>
    <t>Con sismo</t>
  </si>
  <si>
    <t>Φ</t>
  </si>
  <si>
    <t>lb,neta = f_sismo*Φ + max { β*mult*m*Φ^2 ; β*fyk/div*Φ; 10Φ ; 15 }</t>
  </si>
  <si>
    <t>Φ | posición</t>
  </si>
  <si>
    <t>Φ [mm]</t>
  </si>
  <si>
    <t>dtrans&lt;10Φ</t>
  </si>
  <si>
    <t>dtrans&gt;10Φ</t>
  </si>
  <si>
    <t>pat.gan.U(-)/prol.</t>
  </si>
  <si>
    <t>pat.gan.U(+)/trans.</t>
  </si>
  <si>
    <t>[mm]</t>
  </si>
  <si>
    <t>[cm]</t>
  </si>
  <si>
    <t>d transversal solapes (a)</t>
  </si>
  <si>
    <t>Incremento por sismo</t>
  </si>
  <si>
    <r>
      <t>l</t>
    </r>
    <r>
      <rPr>
        <vertAlign val="subscript"/>
        <sz val="11"/>
        <color theme="1"/>
        <rFont val="Calibri"/>
        <family val="2"/>
        <scheme val="minor"/>
      </rPr>
      <t>b,1</t>
    </r>
  </si>
  <si>
    <r>
      <t>l</t>
    </r>
    <r>
      <rPr>
        <vertAlign val="subscript"/>
        <sz val="11"/>
        <color theme="1"/>
        <rFont val="Calibri"/>
        <family val="2"/>
        <scheme val="minor"/>
      </rPr>
      <t>b,2</t>
    </r>
  </si>
  <si>
    <r>
      <t>l</t>
    </r>
    <r>
      <rPr>
        <vertAlign val="subscript"/>
        <sz val="11"/>
        <color theme="1"/>
        <rFont val="Calibri"/>
        <family val="2"/>
        <scheme val="minor"/>
      </rPr>
      <t>b</t>
    </r>
  </si>
  <si>
    <r>
      <t>l</t>
    </r>
    <r>
      <rPr>
        <vertAlign val="subscript"/>
        <sz val="11"/>
        <color theme="1"/>
        <rFont val="Calibri"/>
        <family val="2"/>
        <scheme val="minor"/>
      </rPr>
      <t>red,1</t>
    </r>
  </si>
  <si>
    <r>
      <t>l</t>
    </r>
    <r>
      <rPr>
        <vertAlign val="subscript"/>
        <sz val="11"/>
        <color theme="1"/>
        <rFont val="Calibri"/>
        <family val="2"/>
        <scheme val="minor"/>
      </rPr>
      <t>red,2</t>
    </r>
  </si>
  <si>
    <r>
      <t>l</t>
    </r>
    <r>
      <rPr>
        <vertAlign val="subscript"/>
        <sz val="11"/>
        <color theme="1"/>
        <rFont val="Calibri"/>
        <family val="2"/>
        <scheme val="minor"/>
      </rPr>
      <t>red,3</t>
    </r>
  </si>
  <si>
    <r>
      <t>l</t>
    </r>
    <r>
      <rPr>
        <vertAlign val="subscript"/>
        <sz val="11"/>
        <color theme="1"/>
        <rFont val="Calibri"/>
        <family val="2"/>
        <scheme val="minor"/>
      </rPr>
      <t>red</t>
    </r>
  </si>
  <si>
    <r>
      <t>Anclaje (l</t>
    </r>
    <r>
      <rPr>
        <vertAlign val="subscript"/>
        <sz val="11"/>
        <color theme="1"/>
        <rFont val="Calibri"/>
        <family val="2"/>
        <scheme val="minor"/>
      </rPr>
      <t>b,neta</t>
    </r>
    <r>
      <rPr>
        <sz val="11"/>
        <color theme="1"/>
        <rFont val="Calibri"/>
        <family val="2"/>
        <scheme val="minor"/>
      </rPr>
      <t>)</t>
    </r>
  </si>
  <si>
    <r>
      <t>Solape (en prolongación) (l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)</t>
    </r>
  </si>
  <si>
    <r>
      <t>A</t>
    </r>
    <r>
      <rPr>
        <vertAlign val="subscript"/>
        <sz val="11"/>
        <color theme="1"/>
        <rFont val="Calibri"/>
        <family val="2"/>
      </rPr>
      <t>nec</t>
    </r>
    <r>
      <rPr>
        <sz val="11"/>
        <color theme="1"/>
        <rFont val="Calibri"/>
        <family val="2"/>
      </rPr>
      <t>/A</t>
    </r>
    <r>
      <rPr>
        <vertAlign val="subscript"/>
        <sz val="11"/>
        <color theme="1"/>
        <rFont val="Calibri"/>
        <family val="2"/>
      </rPr>
      <t>real</t>
    </r>
  </si>
  <si>
    <r>
      <t>l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</rPr>
      <t>β*A</t>
    </r>
    <r>
      <rPr>
        <vertAlign val="subscript"/>
        <sz val="11"/>
        <color theme="1"/>
        <rFont val="Calibri"/>
        <family val="2"/>
      </rPr>
      <t>nec</t>
    </r>
    <r>
      <rPr>
        <sz val="11"/>
        <color theme="1"/>
        <rFont val="Calibri"/>
        <family val="2"/>
      </rPr>
      <t>/A</t>
    </r>
    <r>
      <rPr>
        <vertAlign val="subscript"/>
        <sz val="11"/>
        <color theme="1"/>
        <rFont val="Calibri"/>
        <family val="2"/>
      </rPr>
      <t>real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</si>
</sst>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Border="1"/>
    <xf numFmtId="0" fontId="2" fillId="0" borderId="0" xfId="0" applyFont="1" applyBorder="1"/>
    <xf numFmtId="164" fontId="0" fillId="0" borderId="0" xfId="0" applyNumberFormat="1" applyBorder="1"/>
    <xf numFmtId="9" fontId="0" fillId="0" borderId="0" xfId="0" applyNumberFormat="1" applyBorder="1"/>
    <xf numFmtId="1" fontId="0" fillId="0" borderId="0" xfId="0" applyNumberFormat="1" applyBorder="1"/>
    <xf numFmtId="0" fontId="0" fillId="3" borderId="0" xfId="0" applyFill="1" applyBorder="1"/>
    <xf numFmtId="0" fontId="3" fillId="3" borderId="0" xfId="0" applyFont="1" applyFill="1" applyBorder="1"/>
    <xf numFmtId="9" fontId="0" fillId="3" borderId="0" xfId="0" applyNumberFormat="1" applyFill="1" applyBorder="1"/>
    <xf numFmtId="1" fontId="0" fillId="0" borderId="0" xfId="0" applyNumberFormat="1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4" xfId="0" applyFill="1" applyBorder="1"/>
    <xf numFmtId="0" fontId="3" fillId="3" borderId="4" xfId="0" applyFont="1" applyFill="1" applyBorder="1"/>
    <xf numFmtId="0" fontId="0" fillId="3" borderId="3" xfId="0" applyFill="1" applyBorder="1"/>
    <xf numFmtId="1" fontId="0" fillId="0" borderId="4" xfId="0" applyNumberFormat="1" applyFill="1" applyBorder="1"/>
    <xf numFmtId="0" fontId="0" fillId="3" borderId="5" xfId="0" applyFill="1" applyBorder="1"/>
    <xf numFmtId="1" fontId="0" fillId="0" borderId="6" xfId="0" applyNumberFormat="1" applyBorder="1"/>
    <xf numFmtId="1" fontId="0" fillId="0" borderId="6" xfId="0" applyNumberFormat="1" applyFill="1" applyBorder="1"/>
    <xf numFmtId="1" fontId="0" fillId="0" borderId="7" xfId="0" applyNumberFormat="1" applyFill="1" applyBorder="1"/>
    <xf numFmtId="0" fontId="0" fillId="3" borderId="8" xfId="0" applyFill="1" applyBorder="1"/>
    <xf numFmtId="1" fontId="0" fillId="0" borderId="9" xfId="0" applyNumberFormat="1" applyBorder="1"/>
    <xf numFmtId="1" fontId="0" fillId="0" borderId="9" xfId="0" applyNumberFormat="1" applyFill="1" applyBorder="1"/>
    <xf numFmtId="1" fontId="0" fillId="0" borderId="10" xfId="0" applyNumberFormat="1" applyFill="1" applyBorder="1"/>
    <xf numFmtId="0" fontId="0" fillId="3" borderId="11" xfId="0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2" fillId="3" borderId="13" xfId="0" applyFont="1" applyFill="1" applyBorder="1"/>
    <xf numFmtId="0" fontId="0" fillId="3" borderId="14" xfId="0" applyFill="1" applyBorder="1"/>
    <xf numFmtId="0" fontId="0" fillId="3" borderId="13" xfId="0" applyFill="1" applyBorder="1"/>
    <xf numFmtId="0" fontId="0" fillId="3" borderId="15" xfId="0" applyFill="1" applyBorder="1"/>
    <xf numFmtId="0" fontId="0" fillId="3" borderId="16" xfId="0" applyFill="1" applyBorder="1"/>
    <xf numFmtId="0" fontId="3" fillId="3" borderId="16" xfId="0" applyFont="1" applyFill="1" applyBorder="1"/>
    <xf numFmtId="1" fontId="0" fillId="0" borderId="17" xfId="0" applyNumberFormat="1" applyBorder="1"/>
    <xf numFmtId="1" fontId="0" fillId="0" borderId="16" xfId="0" applyNumberFormat="1" applyBorder="1"/>
    <xf numFmtId="1" fontId="0" fillId="0" borderId="18" xfId="0" applyNumberFormat="1" applyBorder="1"/>
    <xf numFmtId="1" fontId="0" fillId="0" borderId="17" xfId="0" applyNumberFormat="1" applyFill="1" applyBorder="1"/>
    <xf numFmtId="1" fontId="0" fillId="0" borderId="16" xfId="0" applyNumberFormat="1" applyFill="1" applyBorder="1"/>
    <xf numFmtId="1" fontId="0" fillId="0" borderId="18" xfId="0" applyNumberFormat="1" applyFill="1" applyBorder="1"/>
    <xf numFmtId="0" fontId="0" fillId="0" borderId="0" xfId="0" applyFont="1" applyBorder="1"/>
    <xf numFmtId="1" fontId="0" fillId="0" borderId="19" xfId="0" applyNumberFormat="1" applyBorder="1"/>
    <xf numFmtId="1" fontId="0" fillId="0" borderId="20" xfId="0" applyNumberFormat="1" applyBorder="1"/>
    <xf numFmtId="1" fontId="0" fillId="0" borderId="21" xfId="0" applyNumberFormat="1" applyBorder="1"/>
    <xf numFmtId="0" fontId="0" fillId="0" borderId="0" xfId="0" applyFill="1" applyBorder="1"/>
    <xf numFmtId="0" fontId="2" fillId="0" borderId="0" xfId="0" applyFont="1" applyFill="1" applyBorder="1"/>
    <xf numFmtId="0" fontId="0" fillId="4" borderId="0" xfId="0" applyFill="1" applyBorder="1"/>
    <xf numFmtId="1" fontId="0" fillId="4" borderId="0" xfId="0" applyNumberFormat="1" applyFill="1" applyBorder="1"/>
    <xf numFmtId="9" fontId="0" fillId="0" borderId="0" xfId="0" applyNumberFormat="1"/>
    <xf numFmtId="164" fontId="0" fillId="0" borderId="0" xfId="0" applyNumberFormat="1"/>
    <xf numFmtId="0" fontId="0" fillId="0" borderId="19" xfId="0" applyFill="1" applyBorder="1"/>
    <xf numFmtId="0" fontId="4" fillId="0" borderId="17" xfId="0" applyFont="1" applyFill="1" applyBorder="1"/>
    <xf numFmtId="0" fontId="0" fillId="0" borderId="20" xfId="0" applyFill="1" applyBorder="1"/>
    <xf numFmtId="0" fontId="4" fillId="0" borderId="16" xfId="0" applyFont="1" applyFill="1" applyBorder="1"/>
    <xf numFmtId="0" fontId="0" fillId="0" borderId="16" xfId="0" applyFill="1" applyBorder="1"/>
    <xf numFmtId="0" fontId="2" fillId="0" borderId="20" xfId="0" applyFont="1" applyFill="1" applyBorder="1"/>
    <xf numFmtId="9" fontId="0" fillId="0" borderId="16" xfId="0" applyNumberFormat="1" applyFill="1" applyBorder="1"/>
    <xf numFmtId="0" fontId="0" fillId="0" borderId="22" xfId="0" applyFill="1" applyBorder="1"/>
    <xf numFmtId="0" fontId="0" fillId="0" borderId="23" xfId="0" applyFill="1" applyBorder="1"/>
    <xf numFmtId="164" fontId="0" fillId="0" borderId="0" xfId="0" applyNumberFormat="1" applyFill="1" applyBorder="1"/>
    <xf numFmtId="0" fontId="0" fillId="5" borderId="0" xfId="0" applyFill="1" applyBorder="1"/>
    <xf numFmtId="1" fontId="0" fillId="3" borderId="0" xfId="0" applyNumberFormat="1" applyFill="1" applyBorder="1"/>
    <xf numFmtId="1" fontId="0" fillId="5" borderId="0" xfId="0" applyNumberFormat="1" applyFill="1" applyBorder="1"/>
    <xf numFmtId="0" fontId="0" fillId="0" borderId="9" xfId="0" applyFill="1" applyBorder="1"/>
    <xf numFmtId="0" fontId="0" fillId="0" borderId="24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workbookViewId="0">
      <selection activeCell="F9" sqref="F9"/>
    </sheetView>
  </sheetViews>
  <sheetFormatPr baseColWidth="10" defaultRowHeight="15" x14ac:dyDescent="0.25"/>
  <cols>
    <col min="1" max="1" width="29.42578125" style="43" bestFit="1" customWidth="1"/>
    <col min="2" max="2" width="5.85546875" style="43" bestFit="1" customWidth="1"/>
    <col min="3" max="3" width="18.85546875" style="43" bestFit="1" customWidth="1"/>
    <col min="4" max="16384" width="11.42578125" style="43"/>
  </cols>
  <sheetData>
    <row r="2" spans="1:3" x14ac:dyDescent="0.25">
      <c r="A2" s="49" t="s">
        <v>22</v>
      </c>
      <c r="B2" s="62"/>
      <c r="C2" s="50" t="s">
        <v>10</v>
      </c>
    </row>
    <row r="3" spans="1:3" x14ac:dyDescent="0.25">
      <c r="A3" s="51" t="s">
        <v>23</v>
      </c>
      <c r="C3" s="52" t="s">
        <v>16</v>
      </c>
    </row>
    <row r="4" spans="1:3" x14ac:dyDescent="0.25">
      <c r="A4" s="51" t="s">
        <v>24</v>
      </c>
      <c r="C4" s="52" t="s">
        <v>28</v>
      </c>
    </row>
    <row r="5" spans="1:3" x14ac:dyDescent="0.25">
      <c r="A5" s="51" t="s">
        <v>25</v>
      </c>
      <c r="C5" s="53" t="s">
        <v>4</v>
      </c>
    </row>
    <row r="6" spans="1:3" x14ac:dyDescent="0.25">
      <c r="A6" s="51" t="str">
        <f>aux!$I$1</f>
        <v>Tipo de anclaje y de carga</v>
      </c>
      <c r="C6" s="53" t="s">
        <v>36</v>
      </c>
    </row>
    <row r="7" spans="1:3" x14ac:dyDescent="0.25">
      <c r="A7" s="54" t="s">
        <v>30</v>
      </c>
      <c r="B7" s="44" t="s">
        <v>38</v>
      </c>
      <c r="C7" s="53">
        <v>20</v>
      </c>
    </row>
    <row r="8" spans="1:3" ht="18" x14ac:dyDescent="0.35">
      <c r="A8" s="54" t="s">
        <v>51</v>
      </c>
      <c r="B8" s="44"/>
      <c r="C8" s="53">
        <v>1</v>
      </c>
    </row>
    <row r="9" spans="1:3" x14ac:dyDescent="0.25">
      <c r="A9" s="51" t="str">
        <f>aux!N1</f>
        <v>Barras traccionadas / acero total</v>
      </c>
      <c r="C9" s="55">
        <v>0</v>
      </c>
    </row>
    <row r="10" spans="1:3" x14ac:dyDescent="0.25">
      <c r="A10" s="56" t="s">
        <v>40</v>
      </c>
      <c r="B10" s="63" t="s">
        <v>38</v>
      </c>
      <c r="C10" s="57">
        <v>200</v>
      </c>
    </row>
    <row r="11" spans="1:3" x14ac:dyDescent="0.25">
      <c r="A11" s="43" t="str">
        <f>aux!K1</f>
        <v>β</v>
      </c>
      <c r="C11" s="58">
        <f>INDEX(aux!K2:K3,MATCH(C6,aux!I2:I3,0))</f>
        <v>1</v>
      </c>
    </row>
    <row r="12" spans="1:3" x14ac:dyDescent="0.25">
      <c r="A12" s="43" t="str">
        <f>aux!E3</f>
        <v>multiplicador</v>
      </c>
      <c r="C12" s="58">
        <f>IF(C5=aux!F2,aux!F3,aux!G3)</f>
        <v>1</v>
      </c>
    </row>
    <row r="13" spans="1:3" x14ac:dyDescent="0.25">
      <c r="A13" s="43" t="str">
        <f>aux!E4</f>
        <v>divisor</v>
      </c>
      <c r="C13" s="43">
        <f>IF(C5=aux!F2,aux!F4,aux!G4)</f>
        <v>20</v>
      </c>
    </row>
    <row r="14" spans="1:3" x14ac:dyDescent="0.25">
      <c r="A14" s="43" t="str">
        <f>aux!A1</f>
        <v>m</v>
      </c>
      <c r="C14" s="43">
        <f>INDEX(aux!B3:C7,MATCH(C2,aux!A3:A7,0),(IF(C3=aux!B2,1,2)))</f>
        <v>15</v>
      </c>
    </row>
    <row r="15" spans="1:3" x14ac:dyDescent="0.25">
      <c r="A15" s="59" t="s">
        <v>41</v>
      </c>
      <c r="B15" s="59" t="s">
        <v>39</v>
      </c>
      <c r="C15" s="59">
        <f>INDEX(aux!$W$2:$W$3,MATCH($C$4,aux!$V$2:$V$3,0))*$C7/10</f>
        <v>0</v>
      </c>
    </row>
    <row r="16" spans="1:3" x14ac:dyDescent="0.25">
      <c r="A16" s="43" t="str">
        <f>aux!M1</f>
        <v>α</v>
      </c>
      <c r="C16" s="58">
        <f>INDEX(aux!N3:S4,MATCH((IF(C10&lt;C7,aux!M3,aux!M4)),aux!M3:M4,0),IF(C9=aux!N2,1)+IF(C9=aux!O2,2)+IF(C9=aux!P2,3)+IF(C9=aux!Q2,4)+IF(C9=aux!R2,5)+IF(C9=aux!S2,6))</f>
        <v>1</v>
      </c>
    </row>
    <row r="17" spans="1:5" ht="18" x14ac:dyDescent="0.35">
      <c r="A17" s="59" t="s">
        <v>42</v>
      </c>
      <c r="B17" s="59" t="s">
        <v>39</v>
      </c>
      <c r="C17" s="61">
        <f>C12*C14*(C7/10)^2</f>
        <v>60</v>
      </c>
    </row>
    <row r="18" spans="1:5" ht="18" x14ac:dyDescent="0.35">
      <c r="A18" s="59" t="s">
        <v>43</v>
      </c>
      <c r="B18" s="59" t="s">
        <v>39</v>
      </c>
      <c r="C18" s="61">
        <f>VALUE(RIGHT(C3,3))/C13*C7/10</f>
        <v>50</v>
      </c>
    </row>
    <row r="19" spans="1:5" ht="18" x14ac:dyDescent="0.35">
      <c r="A19" s="6" t="s">
        <v>44</v>
      </c>
      <c r="B19" s="6" t="s">
        <v>39</v>
      </c>
      <c r="C19" s="60">
        <f>MAX(C17:C18)</f>
        <v>60</v>
      </c>
    </row>
    <row r="20" spans="1:5" ht="18" x14ac:dyDescent="0.35">
      <c r="A20" s="43" t="s">
        <v>52</v>
      </c>
      <c r="C20" s="9">
        <f>C11*C19*C8</f>
        <v>60</v>
      </c>
    </row>
    <row r="21" spans="1:5" ht="18" x14ac:dyDescent="0.35">
      <c r="A21" s="59" t="s">
        <v>45</v>
      </c>
      <c r="B21" s="59" t="s">
        <v>39</v>
      </c>
      <c r="C21" s="61">
        <f>10*C7/10</f>
        <v>20</v>
      </c>
    </row>
    <row r="22" spans="1:5" ht="18" x14ac:dyDescent="0.35">
      <c r="A22" s="59" t="s">
        <v>46</v>
      </c>
      <c r="B22" s="59" t="s">
        <v>39</v>
      </c>
      <c r="C22" s="61">
        <v>15</v>
      </c>
    </row>
    <row r="23" spans="1:5" ht="18" x14ac:dyDescent="0.35">
      <c r="A23" s="59" t="s">
        <v>47</v>
      </c>
      <c r="B23" s="59" t="s">
        <v>39</v>
      </c>
      <c r="C23" s="61">
        <f>(IF(C9=0%,2,1))/3*C19</f>
        <v>40</v>
      </c>
    </row>
    <row r="24" spans="1:5" ht="18" x14ac:dyDescent="0.35">
      <c r="A24" s="6" t="s">
        <v>48</v>
      </c>
      <c r="B24" s="6" t="s">
        <v>39</v>
      </c>
      <c r="C24" s="60">
        <f>MAX(C21:C23)</f>
        <v>40</v>
      </c>
    </row>
    <row r="25" spans="1:5" ht="18" x14ac:dyDescent="0.35">
      <c r="A25" s="45" t="s">
        <v>49</v>
      </c>
      <c r="B25" s="45" t="s">
        <v>39</v>
      </c>
      <c r="C25" s="46">
        <f>C15+MAX(C20,C24)</f>
        <v>60</v>
      </c>
      <c r="E25" s="9"/>
    </row>
    <row r="26" spans="1:5" ht="18" x14ac:dyDescent="0.35">
      <c r="A26" s="45" t="s">
        <v>50</v>
      </c>
      <c r="B26" s="45" t="s">
        <v>39</v>
      </c>
      <c r="C26" s="46">
        <f>IF(C11=0.7,"",C16*C25)</f>
        <v>60</v>
      </c>
    </row>
  </sheetData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aux!$A$3:$A$7</xm:f>
          </x14:formula1>
          <xm:sqref>C2</xm:sqref>
        </x14:dataValidation>
        <x14:dataValidation type="list" allowBlank="1" showInputMessage="1" showErrorMessage="1">
          <x14:formula1>
            <xm:f>aux!$B$2:$C$2</xm:f>
          </x14:formula1>
          <xm:sqref>C3</xm:sqref>
        </x14:dataValidation>
        <x14:dataValidation type="list" allowBlank="1" showInputMessage="1" showErrorMessage="1">
          <x14:formula1>
            <xm:f>aux!$F$2:$G$2</xm:f>
          </x14:formula1>
          <xm:sqref>C5</xm:sqref>
        </x14:dataValidation>
        <x14:dataValidation type="list" allowBlank="1" showInputMessage="1" showErrorMessage="1">
          <x14:formula1>
            <xm:f>aux!$V$2:$V$3</xm:f>
          </x14:formula1>
          <xm:sqref>C4</xm:sqref>
        </x14:dataValidation>
        <x14:dataValidation type="list" allowBlank="1" showInputMessage="1" showErrorMessage="1">
          <x14:formula1>
            <xm:f>aux!$A$11:$A$19</xm:f>
          </x14:formula1>
          <xm:sqref>C7</xm:sqref>
        </x14:dataValidation>
        <x14:dataValidation type="list" allowBlank="1" showInputMessage="1" showErrorMessage="1">
          <x14:formula1>
            <xm:f>aux!$I$2:$I$3</xm:f>
          </x14:formula1>
          <xm:sqref>C6</xm:sqref>
        </x14:dataValidation>
        <x14:dataValidation type="list" allowBlank="1" showInputMessage="1" showErrorMessage="1">
          <x14:formula1>
            <xm:f>aux!$N$2:$S$2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zoomScale="70" zoomScaleNormal="70" workbookViewId="0">
      <selection activeCell="Y20" sqref="Y20"/>
    </sheetView>
  </sheetViews>
  <sheetFormatPr baseColWidth="10" defaultRowHeight="15" x14ac:dyDescent="0.25"/>
  <cols>
    <col min="1" max="16384" width="11.42578125" style="1"/>
  </cols>
  <sheetData>
    <row r="1" spans="1:22" x14ac:dyDescent="0.25">
      <c r="A1" s="39" t="s">
        <v>31</v>
      </c>
    </row>
    <row r="2" spans="1:22" x14ac:dyDescent="0.25">
      <c r="A2" s="1" t="s">
        <v>20</v>
      </c>
      <c r="L2" s="2" t="s">
        <v>30</v>
      </c>
    </row>
    <row r="3" spans="1:22" x14ac:dyDescent="0.25">
      <c r="A3" s="1" t="s">
        <v>21</v>
      </c>
    </row>
    <row r="4" spans="1:22" ht="15.75" thickBot="1" x14ac:dyDescent="0.3"/>
    <row r="5" spans="1:22" x14ac:dyDescent="0.25">
      <c r="B5" s="25" t="str">
        <f>aux!$A$3</f>
        <v>HA-25</v>
      </c>
      <c r="C5" s="10" t="s">
        <v>19</v>
      </c>
      <c r="D5" s="10"/>
      <c r="E5" s="10"/>
      <c r="F5" s="30"/>
      <c r="G5" s="10" t="s">
        <v>17</v>
      </c>
      <c r="H5" s="10"/>
      <c r="I5" s="10"/>
      <c r="J5" s="30"/>
      <c r="K5" s="10" t="str">
        <f>G5</f>
        <v>SOLAPE (ls) [cm]</v>
      </c>
      <c r="L5" s="10"/>
      <c r="M5" s="10"/>
      <c r="N5" s="30"/>
      <c r="O5" s="10" t="str">
        <f>K5</f>
        <v>SOLAPE (ls) [cm]</v>
      </c>
      <c r="P5" s="10"/>
      <c r="Q5" s="10"/>
      <c r="R5" s="30"/>
      <c r="S5" s="10" t="str">
        <f>O5</f>
        <v>SOLAPE (ls) [cm]</v>
      </c>
      <c r="T5" s="10"/>
      <c r="U5" s="10"/>
      <c r="V5" s="11"/>
    </row>
    <row r="6" spans="1:22" x14ac:dyDescent="0.25">
      <c r="B6" s="26" t="str">
        <f>aux!$B$2</f>
        <v>B400</v>
      </c>
      <c r="C6" s="6" t="str">
        <f>aux!$I$1</f>
        <v>Tipo de anclaje y de carga</v>
      </c>
      <c r="D6" s="6"/>
      <c r="E6" s="6"/>
      <c r="F6" s="31"/>
      <c r="G6" s="8">
        <f>aux!$N$2</f>
        <v>0</v>
      </c>
      <c r="H6" s="6" t="str">
        <f>aux!$N$1</f>
        <v>Barras traccionadas / acero total</v>
      </c>
      <c r="I6" s="6"/>
      <c r="J6" s="31"/>
      <c r="K6" s="8">
        <f>aux!$O$2</f>
        <v>0.33</v>
      </c>
      <c r="L6" s="6" t="str">
        <f>H6</f>
        <v>Barras traccionadas / acero total</v>
      </c>
      <c r="M6" s="6"/>
      <c r="N6" s="31"/>
      <c r="O6" s="8">
        <f>aux!$P$2</f>
        <v>0.5</v>
      </c>
      <c r="P6" s="6" t="str">
        <f>L6</f>
        <v>Barras traccionadas / acero total</v>
      </c>
      <c r="Q6" s="6"/>
      <c r="R6" s="31"/>
      <c r="S6" s="8" t="str">
        <f>aux!$Q$2</f>
        <v>&gt;50%</v>
      </c>
      <c r="T6" s="6" t="str">
        <f>P6</f>
        <v>Barras traccionadas / acero total</v>
      </c>
      <c r="U6" s="6"/>
      <c r="V6" s="12"/>
    </row>
    <row r="7" spans="1:22" x14ac:dyDescent="0.25">
      <c r="B7" s="26" t="str">
        <f>aux!$V$2</f>
        <v>Sin sismo</v>
      </c>
      <c r="C7" s="6" t="str">
        <f>aux!$I$2</f>
        <v>pat.gan.U(-)/prol.</v>
      </c>
      <c r="D7" s="7" t="str">
        <f>C7</f>
        <v>pat.gan.U(-)/prol.</v>
      </c>
      <c r="E7" s="6" t="str">
        <f>aux!$I$3</f>
        <v>pat.gan.U(+)/trans.</v>
      </c>
      <c r="F7" s="32" t="str">
        <f>E7</f>
        <v>pat.gan.U(+)/trans.</v>
      </c>
      <c r="G7" s="6" t="str">
        <f>aux!$M$4</f>
        <v>dtrans&gt;10Φ</v>
      </c>
      <c r="H7" s="7" t="str">
        <f>G7</f>
        <v>dtrans&gt;10Φ</v>
      </c>
      <c r="I7" s="6" t="str">
        <f>aux!$M$3</f>
        <v>dtrans&lt;10Φ</v>
      </c>
      <c r="J7" s="32" t="str">
        <f>I7</f>
        <v>dtrans&lt;10Φ</v>
      </c>
      <c r="K7" s="6" t="str">
        <f>G7</f>
        <v>dtrans&gt;10Φ</v>
      </c>
      <c r="L7" s="7" t="str">
        <f t="shared" ref="L7:N8" si="0">H7</f>
        <v>dtrans&gt;10Φ</v>
      </c>
      <c r="M7" s="6" t="str">
        <f t="shared" si="0"/>
        <v>dtrans&lt;10Φ</v>
      </c>
      <c r="N7" s="32" t="str">
        <f t="shared" si="0"/>
        <v>dtrans&lt;10Φ</v>
      </c>
      <c r="O7" s="6" t="str">
        <f>K7</f>
        <v>dtrans&gt;10Φ</v>
      </c>
      <c r="P7" s="7" t="str">
        <f t="shared" ref="P7:P8" si="1">L7</f>
        <v>dtrans&gt;10Φ</v>
      </c>
      <c r="Q7" s="6" t="str">
        <f t="shared" ref="Q7:Q8" si="2">M7</f>
        <v>dtrans&lt;10Φ</v>
      </c>
      <c r="R7" s="32" t="str">
        <f t="shared" ref="R7:R8" si="3">N7</f>
        <v>dtrans&lt;10Φ</v>
      </c>
      <c r="S7" s="6" t="str">
        <f>O7</f>
        <v>dtrans&gt;10Φ</v>
      </c>
      <c r="T7" s="7" t="str">
        <f t="shared" ref="T7:T8" si="4">P7</f>
        <v>dtrans&gt;10Φ</v>
      </c>
      <c r="U7" s="6" t="str">
        <f t="shared" ref="U7:U8" si="5">Q7</f>
        <v>dtrans&lt;10Φ</v>
      </c>
      <c r="V7" s="13" t="str">
        <f t="shared" ref="V7:V8" si="6">R7</f>
        <v>dtrans&lt;10Φ</v>
      </c>
    </row>
    <row r="8" spans="1:22" x14ac:dyDescent="0.25">
      <c r="B8" s="27" t="s">
        <v>32</v>
      </c>
      <c r="C8" s="6" t="str">
        <f>aux!$F$2</f>
        <v>I</v>
      </c>
      <c r="D8" s="6" t="str">
        <f>aux!$G$2</f>
        <v>II</v>
      </c>
      <c r="E8" s="6" t="str">
        <f>C8</f>
        <v>I</v>
      </c>
      <c r="F8" s="31" t="str">
        <f>D8</f>
        <v>II</v>
      </c>
      <c r="G8" s="6" t="str">
        <f>C8</f>
        <v>I</v>
      </c>
      <c r="H8" s="6" t="str">
        <f t="shared" ref="H8:J8" si="7">D8</f>
        <v>II</v>
      </c>
      <c r="I8" s="6" t="str">
        <f t="shared" si="7"/>
        <v>I</v>
      </c>
      <c r="J8" s="31" t="str">
        <f t="shared" si="7"/>
        <v>II</v>
      </c>
      <c r="K8" s="6" t="str">
        <f>G8</f>
        <v>I</v>
      </c>
      <c r="L8" s="6" t="str">
        <f t="shared" si="0"/>
        <v>II</v>
      </c>
      <c r="M8" s="6" t="str">
        <f t="shared" si="0"/>
        <v>I</v>
      </c>
      <c r="N8" s="31" t="str">
        <f t="shared" si="0"/>
        <v>II</v>
      </c>
      <c r="O8" s="6" t="str">
        <f>K8</f>
        <v>I</v>
      </c>
      <c r="P8" s="6" t="str">
        <f t="shared" si="1"/>
        <v>II</v>
      </c>
      <c r="Q8" s="6" t="str">
        <f t="shared" si="2"/>
        <v>I</v>
      </c>
      <c r="R8" s="31" t="str">
        <f t="shared" si="3"/>
        <v>II</v>
      </c>
      <c r="S8" s="6" t="str">
        <f>O8</f>
        <v>I</v>
      </c>
      <c r="T8" s="6" t="str">
        <f t="shared" si="4"/>
        <v>II</v>
      </c>
      <c r="U8" s="6" t="str">
        <f t="shared" si="5"/>
        <v>I</v>
      </c>
      <c r="V8" s="12" t="str">
        <f t="shared" si="6"/>
        <v>II</v>
      </c>
    </row>
    <row r="9" spans="1:22" x14ac:dyDescent="0.25">
      <c r="B9" s="28">
        <v>6</v>
      </c>
      <c r="C9" s="21">
        <f>INDEX(aux!$W$2:$W$3,MATCH($B$7,aux!$V$2:$V$3,0))*$B9/10+MAX(INDEX(aux!$K$2:$K$3,MATCH(C$7,aux!$I$2:$I$3,0))*(IF(C$8=aux!$F$2,aux!$F$3,aux!$G$3))*INDEX(aux!$B$3:$C$7,MATCH($B$5,aux!$A$3:$A$7,0),(IF($B$6=aux!$B$2,1,2)))*($B9/10)^2,INDEX(aux!$K$2:$K$3,MATCH(C$7,aux!$I$2:$I$3,0))*VALUE(RIGHT($B$6,3))/(IF(C$8=aux!$F$2,aux!$F$4,aux!$G$4))*$B9/10,10*$B9/10,15)</f>
        <v>15</v>
      </c>
      <c r="D9" s="21">
        <f>INDEX(aux!$W$2:$W$3,MATCH($B$7,aux!$V$2:$V$3,0))*$B9/10+MAX(INDEX(aux!$K$2:$K$3,MATCH(D$7,aux!$I$2:$I$3,0))*(IF(D$8=aux!$F$2,aux!$F$3,aux!$G$3))*INDEX(aux!$B$3:$C$7,MATCH($B$5,aux!$A$3:$A$7,0),(IF($B$6=aux!$B$2,1,2)))*($B9/10)^2,INDEX(aux!$K$2:$K$3,MATCH(D$7,aux!$I$2:$I$3,0))*VALUE(RIGHT($B$6,3))/(IF(D$8=aux!$F$2,aux!$F$4,aux!$G$4))*$B9/10,10*$B9/10,15)</f>
        <v>17.142857142857146</v>
      </c>
      <c r="E9" s="21">
        <f>INDEX(aux!$W$2:$W$3,MATCH($B$7,aux!$V$2:$V$3,0))*$B9/10+MAX(INDEX(aux!$K$2:$K$3,MATCH(E$7,aux!$I$2:$I$3,0))*(IF(E$8=aux!$F$2,aux!$F$3,aux!$G$3))*INDEX(aux!$B$3:$C$7,MATCH($B$5,aux!$A$3:$A$7,0),(IF($B$6=aux!$B$2,1,2)))*($B9/10)^2,INDEX(aux!$K$2:$K$3,MATCH(E$7,aux!$I$2:$I$3,0))*VALUE(RIGHT($B$6,3))/(IF(E$8=aux!$F$2,aux!$F$4,aux!$G$4))*$B9/10,10*$B9/10,15)</f>
        <v>15</v>
      </c>
      <c r="F9" s="33">
        <f>INDEX(aux!$W$2:$W$3,MATCH($B$7,aux!$V$2:$V$3,0))*$B9/10+MAX(INDEX(aux!$K$2:$K$3,MATCH(F$7,aux!$I$2:$I$3,0))*(IF(F$8=aux!$F$2,aux!$F$3,aux!$G$3))*INDEX(aux!$B$3:$C$7,MATCH($B$5,aux!$A$3:$A$7,0),(IF($B$6=aux!$B$2,1,2)))*($B9/10)^2,INDEX(aux!$K$2:$K$3,MATCH(F$7,aux!$I$2:$I$3,0))*VALUE(RIGHT($B$6,3))/(IF(F$8=aux!$F$2,aux!$F$4,aux!$G$4))*$B9/10,10*$B9/10,15)</f>
        <v>15</v>
      </c>
      <c r="G9" s="22">
        <f>INDEX(aux!$N$3:$Q$4,MATCH(G$7,aux!$M$3:$M$4,0),IF($G$6=aux!$N$2,1)+IF($G$6=aux!$O$2,2)+IF($G$6=aux!$P$2,3)+IF($G$6=aux!$Q$2,4))*$C9</f>
        <v>15</v>
      </c>
      <c r="H9" s="22">
        <f>INDEX(aux!$N$3:$Q$4,MATCH(H$7,aux!$M$3:$M$4,0),IF($G$6=aux!$N$2,1)+IF($G$6=aux!$O$2,2)+IF($G$6=aux!$P$2,3)+IF($G$6=aux!$Q$2,4))*$D9</f>
        <v>17.142857142857146</v>
      </c>
      <c r="I9" s="22">
        <f>INDEX(aux!$N$3:$Q$4,MATCH(I$7,aux!$M$3:$M$4,0),IF($G$6=aux!$N$2,1)+IF($G$6=aux!$O$2,2)+IF($G$6=aux!$P$2,3)+IF($G$6=aux!$Q$2,4))*$C9</f>
        <v>15</v>
      </c>
      <c r="J9" s="36">
        <f>INDEX(aux!$N$3:$Q$4,MATCH(J$7,aux!$M$3:$M$4,0),IF($G$6=aux!$N$2,1)+IF($G$6=aux!$O$2,2)+IF($G$6=aux!$P$2,3)+IF($G$6=aux!$Q$2,4))*$D9</f>
        <v>17.142857142857146</v>
      </c>
      <c r="K9" s="22">
        <f>INDEX(aux!$N$3:$Q$4,MATCH(K$7,aux!$M$3:$M$4,0),IF($K$6=aux!$N$2,1)+IF($K$6=aux!$O$2,2)+IF($K$6=aux!$P$2,3)+IF($K$6=aux!$Q$2,4))*$C9</f>
        <v>18</v>
      </c>
      <c r="L9" s="22">
        <f>INDEX(aux!$N$3:$Q$4,MATCH(L$7,aux!$M$3:$M$4,0),IF($K$6=aux!$N$2,1)+IF($K$6=aux!$O$2,2)+IF($K$6=aux!$P$2,3)+IF($K$6=aux!$Q$2,4))*$D9</f>
        <v>20.571428571428573</v>
      </c>
      <c r="M9" s="22">
        <f>INDEX(aux!$N$3:$Q$4,MATCH(M$7,aux!$M$3:$M$4,0),IF($K$6=aux!$N$2,1)+IF($K$6=aux!$O$2,2)+IF($K$6=aux!$P$2,3)+IF($K$6=aux!$Q$2,4))*$C9</f>
        <v>24</v>
      </c>
      <c r="N9" s="36">
        <f>INDEX(aux!$N$3:$Q$4,MATCH(N$7,aux!$M$3:$M$4,0),IF($K$6=aux!$N$2,1)+IF($K$6=aux!$O$2,2)+IF($K$6=aux!$P$2,3)+IF($K$6=aux!$Q$2,4))*$D9</f>
        <v>27.428571428571434</v>
      </c>
      <c r="O9" s="22">
        <f>INDEX(aux!$N$3:$Q$4,MATCH(O$7,aux!$M$3:$M$4,0),IF($O$6=aux!$N$2,1)+IF($O$6=aux!$O$2,2)+IF($O$6=aux!$P$2,3)+IF($O$6=aux!$Q$2,4))*$C9</f>
        <v>19.5</v>
      </c>
      <c r="P9" s="22">
        <f>INDEX(aux!$N$3:$Q$4,MATCH(P$7,aux!$M$3:$M$4,0),IF($O$6=aux!$N$2,1)+IF($O$6=aux!$O$2,2)+IF($O$6=aux!$P$2,3)+IF($O$6=aux!$Q$2,4))*$D9</f>
        <v>22.285714285714292</v>
      </c>
      <c r="Q9" s="22">
        <f>INDEX(aux!$N$3:$Q$4,MATCH(Q$7,aux!$M$3:$M$4,0),IF($O$6=aux!$N$2,1)+IF($O$6=aux!$O$2,2)+IF($O$6=aux!$P$2,3)+IF($O$6=aux!$Q$2,4))*$C9</f>
        <v>27</v>
      </c>
      <c r="R9" s="36">
        <f>INDEX(aux!$N$3:$Q$4,MATCH(R$7,aux!$M$3:$M$4,0),IF($O$6=aux!$N$2,1)+IF($O$6=aux!$O$2,2)+IF($O$6=aux!$P$2,3)+IF($O$6=aux!$Q$2,4))*$D9</f>
        <v>30.857142857142865</v>
      </c>
      <c r="S9" s="22">
        <f>INDEX(aux!$N$3:$Q$4,MATCH(S$7,aux!$M$3:$M$4,0),IF($S$6=aux!$N$2,1)+IF($S$6=aux!$O$2,2)+IF($S$6=aux!$P$2,3)+IF($S$6=aux!$Q$2,4))*$C9</f>
        <v>21</v>
      </c>
      <c r="T9" s="22">
        <f>INDEX(aux!$N$3:$Q$4,MATCH(T$7,aux!$M$3:$M$4,0),IF($S$6=aux!$N$2,1)+IF($S$6=aux!$O$2,2)+IF($S$6=aux!$P$2,3)+IF($S$6=aux!$Q$2,4))*$D9</f>
        <v>24.000000000000004</v>
      </c>
      <c r="U9" s="22">
        <f>INDEX(aux!$N$3:$Q$4,MATCH(U$7,aux!$M$3:$M$4,0),IF($S$6=aux!$N$2,1)+IF($S$6=aux!$O$2,2)+IF($S$6=aux!$P$2,3)+IF($S$6=aux!$Q$2,4))*$C9</f>
        <v>30</v>
      </c>
      <c r="V9" s="23">
        <f>INDEX(aux!$N$3:$Q$4,MATCH(V$7,aux!$M$3:$M$4,0),IF($S$6=aux!$N$2,1)+IF($S$6=aux!$O$2,2)+IF($S$6=aux!$P$2,3)+IF($S$6=aux!$Q$2,4))*$D9</f>
        <v>34.285714285714292</v>
      </c>
    </row>
    <row r="10" spans="1:22" x14ac:dyDescent="0.25">
      <c r="B10" s="29">
        <v>8</v>
      </c>
      <c r="C10" s="5">
        <f>INDEX(aux!$W$2:$W$3,MATCH($B$7,aux!$V$2:$V$3,0))*$B10/10+MAX(INDEX(aux!$K$2:$K$3,MATCH(C$7,aux!$I$2:$I$3,0))*(IF(C$8=aux!$F$2,aux!$F$3,aux!$G$3))*INDEX(aux!$B$3:$C$7,MATCH($B$5,aux!$A$3:$A$7,0),(IF($B$6=aux!$B$2,1,2)))*($B10/10)^2,INDEX(aux!$K$2:$K$3,MATCH(C$7,aux!$I$2:$I$3,0))*VALUE(RIGHT($B$6,3))/(IF(C$8=aux!$F$2,aux!$F$4,aux!$G$4))*$B10/10,10*$B10/10,15)</f>
        <v>16</v>
      </c>
      <c r="D10" s="5">
        <f>INDEX(aux!$W$2:$W$3,MATCH($B$7,aux!$V$2:$V$3,0))*$B10/10+MAX(INDEX(aux!$K$2:$K$3,MATCH(D$7,aux!$I$2:$I$3,0))*(IF(D$8=aux!$F$2,aux!$F$3,aux!$G$3))*INDEX(aux!$B$3:$C$7,MATCH($B$5,aux!$A$3:$A$7,0),(IF($B$6=aux!$B$2,1,2)))*($B10/10)^2,INDEX(aux!$K$2:$K$3,MATCH(D$7,aux!$I$2:$I$3,0))*VALUE(RIGHT($B$6,3))/(IF(D$8=aux!$F$2,aux!$F$4,aux!$G$4))*$B10/10,10*$B10/10,15)</f>
        <v>22.857142857142858</v>
      </c>
      <c r="E10" s="5">
        <f>INDEX(aux!$W$2:$W$3,MATCH($B$7,aux!$V$2:$V$3,0))*$B10/10+MAX(INDEX(aux!$K$2:$K$3,MATCH(E$7,aux!$I$2:$I$3,0))*(IF(E$8=aux!$F$2,aux!$F$3,aux!$G$3))*INDEX(aux!$B$3:$C$7,MATCH($B$5,aux!$A$3:$A$7,0),(IF($B$6=aux!$B$2,1,2)))*($B10/10)^2,INDEX(aux!$K$2:$K$3,MATCH(E$7,aux!$I$2:$I$3,0))*VALUE(RIGHT($B$6,3))/(IF(E$8=aux!$F$2,aux!$F$4,aux!$G$4))*$B10/10,10*$B10/10,15)</f>
        <v>15</v>
      </c>
      <c r="F10" s="34">
        <f>INDEX(aux!$W$2:$W$3,MATCH($B$7,aux!$V$2:$V$3,0))*$B10/10+MAX(INDEX(aux!$K$2:$K$3,MATCH(F$7,aux!$I$2:$I$3,0))*(IF(F$8=aux!$F$2,aux!$F$3,aux!$G$3))*INDEX(aux!$B$3:$C$7,MATCH($B$5,aux!$A$3:$A$7,0),(IF($B$6=aux!$B$2,1,2)))*($B10/10)^2,INDEX(aux!$K$2:$K$3,MATCH(F$7,aux!$I$2:$I$3,0))*VALUE(RIGHT($B$6,3))/(IF(F$8=aux!$F$2,aux!$F$4,aux!$G$4))*$B10/10,10*$B10/10,15)</f>
        <v>16</v>
      </c>
      <c r="G10" s="9">
        <f>INDEX(aux!$N$3:$Q$4,MATCH(G$7,aux!$M$3:$M$4,0),IF($G$6=aux!$N$2,1)+IF($G$6=aux!$O$2,2)+IF($G$6=aux!$P$2,3)+IF($G$6=aux!$Q$2,4))*$C10</f>
        <v>16</v>
      </c>
      <c r="H10" s="9">
        <f>INDEX(aux!$N$3:$Q$4,MATCH(H$7,aux!$M$3:$M$4,0),IF($G$6=aux!$N$2,1)+IF($G$6=aux!$O$2,2)+IF($G$6=aux!$P$2,3)+IF($G$6=aux!$Q$2,4))*$D10</f>
        <v>22.857142857142858</v>
      </c>
      <c r="I10" s="9">
        <f>INDEX(aux!$N$3:$Q$4,MATCH(I$7,aux!$M$3:$M$4,0),IF($G$6=aux!$N$2,1)+IF($G$6=aux!$O$2,2)+IF($G$6=aux!$P$2,3)+IF($G$6=aux!$Q$2,4))*$C10</f>
        <v>16</v>
      </c>
      <c r="J10" s="37">
        <f>INDEX(aux!$N$3:$Q$4,MATCH(J$7,aux!$M$3:$M$4,0),IF($G$6=aux!$N$2,1)+IF($G$6=aux!$O$2,2)+IF($G$6=aux!$P$2,3)+IF($G$6=aux!$Q$2,4))*$D10</f>
        <v>22.857142857142858</v>
      </c>
      <c r="K10" s="9">
        <f>INDEX(aux!$N$3:$Q$4,MATCH(K$7,aux!$M$3:$M$4,0),IF($K$6=aux!$N$2,1)+IF($K$6=aux!$O$2,2)+IF($K$6=aux!$P$2,3)+IF($K$6=aux!$Q$2,4))*$C10</f>
        <v>19.2</v>
      </c>
      <c r="L10" s="9">
        <f>INDEX(aux!$N$3:$Q$4,MATCH(L$7,aux!$M$3:$M$4,0),IF($K$6=aux!$N$2,1)+IF($K$6=aux!$O$2,2)+IF($K$6=aux!$P$2,3)+IF($K$6=aux!$Q$2,4))*$D10</f>
        <v>27.428571428571427</v>
      </c>
      <c r="M10" s="9">
        <f>INDEX(aux!$N$3:$Q$4,MATCH(M$7,aux!$M$3:$M$4,0),IF($K$6=aux!$N$2,1)+IF($K$6=aux!$O$2,2)+IF($K$6=aux!$P$2,3)+IF($K$6=aux!$Q$2,4))*$C10</f>
        <v>25.6</v>
      </c>
      <c r="N10" s="37">
        <f>INDEX(aux!$N$3:$Q$4,MATCH(N$7,aux!$M$3:$M$4,0),IF($K$6=aux!$N$2,1)+IF($K$6=aux!$O$2,2)+IF($K$6=aux!$P$2,3)+IF($K$6=aux!$Q$2,4))*$D10</f>
        <v>36.571428571428577</v>
      </c>
      <c r="O10" s="9">
        <f>INDEX(aux!$N$3:$Q$4,MATCH(O$7,aux!$M$3:$M$4,0),IF($O$6=aux!$N$2,1)+IF($O$6=aux!$O$2,2)+IF($O$6=aux!$P$2,3)+IF($O$6=aux!$Q$2,4))*$C10</f>
        <v>20.8</v>
      </c>
      <c r="P10" s="9">
        <f>INDEX(aux!$N$3:$Q$4,MATCH(P$7,aux!$M$3:$M$4,0),IF($O$6=aux!$N$2,1)+IF($O$6=aux!$O$2,2)+IF($O$6=aux!$P$2,3)+IF($O$6=aux!$Q$2,4))*$D10</f>
        <v>29.714285714285715</v>
      </c>
      <c r="Q10" s="9">
        <f>INDEX(aux!$N$3:$Q$4,MATCH(Q$7,aux!$M$3:$M$4,0),IF($O$6=aux!$N$2,1)+IF($O$6=aux!$O$2,2)+IF($O$6=aux!$P$2,3)+IF($O$6=aux!$Q$2,4))*$C10</f>
        <v>28.8</v>
      </c>
      <c r="R10" s="37">
        <f>INDEX(aux!$N$3:$Q$4,MATCH(R$7,aux!$M$3:$M$4,0),IF($O$6=aux!$N$2,1)+IF($O$6=aux!$O$2,2)+IF($O$6=aux!$P$2,3)+IF($O$6=aux!$Q$2,4))*$D10</f>
        <v>41.142857142857146</v>
      </c>
      <c r="S10" s="9">
        <f>INDEX(aux!$N$3:$Q$4,MATCH(S$7,aux!$M$3:$M$4,0),IF($S$6=aux!$N$2,1)+IF($S$6=aux!$O$2,2)+IF($S$6=aux!$P$2,3)+IF($S$6=aux!$Q$2,4))*$C10</f>
        <v>22.4</v>
      </c>
      <c r="T10" s="9">
        <f>INDEX(aux!$N$3:$Q$4,MATCH(T$7,aux!$M$3:$M$4,0),IF($S$6=aux!$N$2,1)+IF($S$6=aux!$O$2,2)+IF($S$6=aux!$P$2,3)+IF($S$6=aux!$Q$2,4))*$D10</f>
        <v>32</v>
      </c>
      <c r="U10" s="9">
        <f>INDEX(aux!$N$3:$Q$4,MATCH(U$7,aux!$M$3:$M$4,0),IF($S$6=aux!$N$2,1)+IF($S$6=aux!$O$2,2)+IF($S$6=aux!$P$2,3)+IF($S$6=aux!$Q$2,4))*$C10</f>
        <v>32</v>
      </c>
      <c r="V10" s="15">
        <f>INDEX(aux!$N$3:$Q$4,MATCH(V$7,aux!$M$3:$M$4,0),IF($S$6=aux!$N$2,1)+IF($S$6=aux!$O$2,2)+IF($S$6=aux!$P$2,3)+IF($S$6=aux!$Q$2,4))*$D10</f>
        <v>45.714285714285715</v>
      </c>
    </row>
    <row r="11" spans="1:22" x14ac:dyDescent="0.25">
      <c r="B11" s="29">
        <v>10</v>
      </c>
      <c r="C11" s="5">
        <f>INDEX(aux!$W$2:$W$3,MATCH($B$7,aux!$V$2:$V$3,0))*$B11/10+MAX(INDEX(aux!$K$2:$K$3,MATCH(C$7,aux!$I$2:$I$3,0))*(IF(C$8=aux!$F$2,aux!$F$3,aux!$G$3))*INDEX(aux!$B$3:$C$7,MATCH($B$5,aux!$A$3:$A$7,0),(IF($B$6=aux!$B$2,1,2)))*($B11/10)^2,INDEX(aux!$K$2:$K$3,MATCH(C$7,aux!$I$2:$I$3,0))*VALUE(RIGHT($B$6,3))/(IF(C$8=aux!$F$2,aux!$F$4,aux!$G$4))*$B11/10,10*$B11/10,15)</f>
        <v>20</v>
      </c>
      <c r="D11" s="5">
        <f>INDEX(aux!$W$2:$W$3,MATCH($B$7,aux!$V$2:$V$3,0))*$B11/10+MAX(INDEX(aux!$K$2:$K$3,MATCH(D$7,aux!$I$2:$I$3,0))*(IF(D$8=aux!$F$2,aux!$F$3,aux!$G$3))*INDEX(aux!$B$3:$C$7,MATCH($B$5,aux!$A$3:$A$7,0),(IF($B$6=aux!$B$2,1,2)))*($B11/10)^2,INDEX(aux!$K$2:$K$3,MATCH(D$7,aux!$I$2:$I$3,0))*VALUE(RIGHT($B$6,3))/(IF(D$8=aux!$F$2,aux!$F$4,aux!$G$4))*$B11/10,10*$B11/10,15)</f>
        <v>28.571428571428573</v>
      </c>
      <c r="E11" s="5">
        <f>INDEX(aux!$W$2:$W$3,MATCH($B$7,aux!$V$2:$V$3,0))*$B11/10+MAX(INDEX(aux!$K$2:$K$3,MATCH(E$7,aux!$I$2:$I$3,0))*(IF(E$8=aux!$F$2,aux!$F$3,aux!$G$3))*INDEX(aux!$B$3:$C$7,MATCH($B$5,aux!$A$3:$A$7,0),(IF($B$6=aux!$B$2,1,2)))*($B11/10)^2,INDEX(aux!$K$2:$K$3,MATCH(E$7,aux!$I$2:$I$3,0))*VALUE(RIGHT($B$6,3))/(IF(E$8=aux!$F$2,aux!$F$4,aux!$G$4))*$B11/10,10*$B11/10,15)</f>
        <v>15</v>
      </c>
      <c r="F11" s="34">
        <f>INDEX(aux!$W$2:$W$3,MATCH($B$7,aux!$V$2:$V$3,0))*$B11/10+MAX(INDEX(aux!$K$2:$K$3,MATCH(F$7,aux!$I$2:$I$3,0))*(IF(F$8=aux!$F$2,aux!$F$3,aux!$G$3))*INDEX(aux!$B$3:$C$7,MATCH($B$5,aux!$A$3:$A$7,0),(IF($B$6=aux!$B$2,1,2)))*($B11/10)^2,INDEX(aux!$K$2:$K$3,MATCH(F$7,aux!$I$2:$I$3,0))*VALUE(RIGHT($B$6,3))/(IF(F$8=aux!$F$2,aux!$F$4,aux!$G$4))*$B11/10,10*$B11/10,15)</f>
        <v>20</v>
      </c>
      <c r="G11" s="9">
        <f>INDEX(aux!$N$3:$Q$4,MATCH(G$7,aux!$M$3:$M$4,0),IF($G$6=aux!$N$2,1)+IF($G$6=aux!$O$2,2)+IF($G$6=aux!$P$2,3)+IF($G$6=aux!$Q$2,4))*$C11</f>
        <v>20</v>
      </c>
      <c r="H11" s="9">
        <f>INDEX(aux!$N$3:$Q$4,MATCH(H$7,aux!$M$3:$M$4,0),IF($G$6=aux!$N$2,1)+IF($G$6=aux!$O$2,2)+IF($G$6=aux!$P$2,3)+IF($G$6=aux!$Q$2,4))*$D11</f>
        <v>28.571428571428573</v>
      </c>
      <c r="I11" s="9">
        <f>INDEX(aux!$N$3:$Q$4,MATCH(I$7,aux!$M$3:$M$4,0),IF($G$6=aux!$N$2,1)+IF($G$6=aux!$O$2,2)+IF($G$6=aux!$P$2,3)+IF($G$6=aux!$Q$2,4))*$C11</f>
        <v>20</v>
      </c>
      <c r="J11" s="37">
        <f>INDEX(aux!$N$3:$Q$4,MATCH(J$7,aux!$M$3:$M$4,0),IF($G$6=aux!$N$2,1)+IF($G$6=aux!$O$2,2)+IF($G$6=aux!$P$2,3)+IF($G$6=aux!$Q$2,4))*$D11</f>
        <v>28.571428571428573</v>
      </c>
      <c r="K11" s="9">
        <f>INDEX(aux!$N$3:$Q$4,MATCH(K$7,aux!$M$3:$M$4,0),IF($K$6=aux!$N$2,1)+IF($K$6=aux!$O$2,2)+IF($K$6=aux!$P$2,3)+IF($K$6=aux!$Q$2,4))*$C11</f>
        <v>24</v>
      </c>
      <c r="L11" s="9">
        <f>INDEX(aux!$N$3:$Q$4,MATCH(L$7,aux!$M$3:$M$4,0),IF($K$6=aux!$N$2,1)+IF($K$6=aux!$O$2,2)+IF($K$6=aux!$P$2,3)+IF($K$6=aux!$Q$2,4))*$D11</f>
        <v>34.285714285714285</v>
      </c>
      <c r="M11" s="9">
        <f>INDEX(aux!$N$3:$Q$4,MATCH(M$7,aux!$M$3:$M$4,0),IF($K$6=aux!$N$2,1)+IF($K$6=aux!$O$2,2)+IF($K$6=aux!$P$2,3)+IF($K$6=aux!$Q$2,4))*$C11</f>
        <v>32</v>
      </c>
      <c r="N11" s="37">
        <f>INDEX(aux!$N$3:$Q$4,MATCH(N$7,aux!$M$3:$M$4,0),IF($K$6=aux!$N$2,1)+IF($K$6=aux!$O$2,2)+IF($K$6=aux!$P$2,3)+IF($K$6=aux!$Q$2,4))*$D11</f>
        <v>45.714285714285722</v>
      </c>
      <c r="O11" s="9">
        <f>INDEX(aux!$N$3:$Q$4,MATCH(O$7,aux!$M$3:$M$4,0),IF($O$6=aux!$N$2,1)+IF($O$6=aux!$O$2,2)+IF($O$6=aux!$P$2,3)+IF($O$6=aux!$Q$2,4))*$C11</f>
        <v>26</v>
      </c>
      <c r="P11" s="9">
        <f>INDEX(aux!$N$3:$Q$4,MATCH(P$7,aux!$M$3:$M$4,0),IF($O$6=aux!$N$2,1)+IF($O$6=aux!$O$2,2)+IF($O$6=aux!$P$2,3)+IF($O$6=aux!$Q$2,4))*$D11</f>
        <v>37.142857142857146</v>
      </c>
      <c r="Q11" s="9">
        <f>INDEX(aux!$N$3:$Q$4,MATCH(Q$7,aux!$M$3:$M$4,0),IF($O$6=aux!$N$2,1)+IF($O$6=aux!$O$2,2)+IF($O$6=aux!$P$2,3)+IF($O$6=aux!$Q$2,4))*$C11</f>
        <v>36</v>
      </c>
      <c r="R11" s="37">
        <f>INDEX(aux!$N$3:$Q$4,MATCH(R$7,aux!$M$3:$M$4,0),IF($O$6=aux!$N$2,1)+IF($O$6=aux!$O$2,2)+IF($O$6=aux!$P$2,3)+IF($O$6=aux!$Q$2,4))*$D11</f>
        <v>51.428571428571431</v>
      </c>
      <c r="S11" s="9">
        <f>INDEX(aux!$N$3:$Q$4,MATCH(S$7,aux!$M$3:$M$4,0),IF($S$6=aux!$N$2,1)+IF($S$6=aux!$O$2,2)+IF($S$6=aux!$P$2,3)+IF($S$6=aux!$Q$2,4))*$C11</f>
        <v>28</v>
      </c>
      <c r="T11" s="9">
        <f>INDEX(aux!$N$3:$Q$4,MATCH(T$7,aux!$M$3:$M$4,0),IF($S$6=aux!$N$2,1)+IF($S$6=aux!$O$2,2)+IF($S$6=aux!$P$2,3)+IF($S$6=aux!$Q$2,4))*$D11</f>
        <v>40</v>
      </c>
      <c r="U11" s="9">
        <f>INDEX(aux!$N$3:$Q$4,MATCH(U$7,aux!$M$3:$M$4,0),IF($S$6=aux!$N$2,1)+IF($S$6=aux!$O$2,2)+IF($S$6=aux!$P$2,3)+IF($S$6=aux!$Q$2,4))*$C11</f>
        <v>40</v>
      </c>
      <c r="V11" s="15">
        <f>INDEX(aux!$N$3:$Q$4,MATCH(V$7,aux!$M$3:$M$4,0),IF($S$6=aux!$N$2,1)+IF($S$6=aux!$O$2,2)+IF($S$6=aux!$P$2,3)+IF($S$6=aux!$Q$2,4))*$D11</f>
        <v>57.142857142857146</v>
      </c>
    </row>
    <row r="12" spans="1:22" x14ac:dyDescent="0.25">
      <c r="B12" s="29">
        <v>12</v>
      </c>
      <c r="C12" s="5">
        <f>INDEX(aux!$W$2:$W$3,MATCH($B$7,aux!$V$2:$V$3,0))*$B12/10+MAX(INDEX(aux!$K$2:$K$3,MATCH(C$7,aux!$I$2:$I$3,0))*(IF(C$8=aux!$F$2,aux!$F$3,aux!$G$3))*INDEX(aux!$B$3:$C$7,MATCH($B$5,aux!$A$3:$A$7,0),(IF($B$6=aux!$B$2,1,2)))*($B12/10)^2,INDEX(aux!$K$2:$K$3,MATCH(C$7,aux!$I$2:$I$3,0))*VALUE(RIGHT($B$6,3))/(IF(C$8=aux!$F$2,aux!$F$4,aux!$G$4))*$B12/10,10*$B12/10,15)</f>
        <v>24</v>
      </c>
      <c r="D12" s="5">
        <f>INDEX(aux!$W$2:$W$3,MATCH($B$7,aux!$V$2:$V$3,0))*$B12/10+MAX(INDEX(aux!$K$2:$K$3,MATCH(D$7,aux!$I$2:$I$3,0))*(IF(D$8=aux!$F$2,aux!$F$3,aux!$G$3))*INDEX(aux!$B$3:$C$7,MATCH($B$5,aux!$A$3:$A$7,0),(IF($B$6=aux!$B$2,1,2)))*($B12/10)^2,INDEX(aux!$K$2:$K$3,MATCH(D$7,aux!$I$2:$I$3,0))*VALUE(RIGHT($B$6,3))/(IF(D$8=aux!$F$2,aux!$F$4,aux!$G$4))*$B12/10,10*$B12/10,15)</f>
        <v>34.285714285714292</v>
      </c>
      <c r="E12" s="5">
        <f>INDEX(aux!$W$2:$W$3,MATCH($B$7,aux!$V$2:$V$3,0))*$B12/10+MAX(INDEX(aux!$K$2:$K$3,MATCH(E$7,aux!$I$2:$I$3,0))*(IF(E$8=aux!$F$2,aux!$F$3,aux!$G$3))*INDEX(aux!$B$3:$C$7,MATCH($B$5,aux!$A$3:$A$7,0),(IF($B$6=aux!$B$2,1,2)))*($B12/10)^2,INDEX(aux!$K$2:$K$3,MATCH(E$7,aux!$I$2:$I$3,0))*VALUE(RIGHT($B$6,3))/(IF(E$8=aux!$F$2,aux!$F$4,aux!$G$4))*$B12/10,10*$B12/10,15)</f>
        <v>16.8</v>
      </c>
      <c r="F12" s="34">
        <f>INDEX(aux!$W$2:$W$3,MATCH($B$7,aux!$V$2:$V$3,0))*$B12/10+MAX(INDEX(aux!$K$2:$K$3,MATCH(F$7,aux!$I$2:$I$3,0))*(IF(F$8=aux!$F$2,aux!$F$3,aux!$G$3))*INDEX(aux!$B$3:$C$7,MATCH($B$5,aux!$A$3:$A$7,0),(IF($B$6=aux!$B$2,1,2)))*($B12/10)^2,INDEX(aux!$K$2:$K$3,MATCH(F$7,aux!$I$2:$I$3,0))*VALUE(RIGHT($B$6,3))/(IF(F$8=aux!$F$2,aux!$F$4,aux!$G$4))*$B12/10,10*$B12/10,15)</f>
        <v>24</v>
      </c>
      <c r="G12" s="9">
        <f>INDEX(aux!$N$3:$Q$4,MATCH(G$7,aux!$M$3:$M$4,0),IF($G$6=aux!$N$2,1)+IF($G$6=aux!$O$2,2)+IF($G$6=aux!$P$2,3)+IF($G$6=aux!$Q$2,4))*$C12</f>
        <v>24</v>
      </c>
      <c r="H12" s="9">
        <f>INDEX(aux!$N$3:$Q$4,MATCH(H$7,aux!$M$3:$M$4,0),IF($G$6=aux!$N$2,1)+IF($G$6=aux!$O$2,2)+IF($G$6=aux!$P$2,3)+IF($G$6=aux!$Q$2,4))*$D12</f>
        <v>34.285714285714292</v>
      </c>
      <c r="I12" s="9">
        <f>INDEX(aux!$N$3:$Q$4,MATCH(I$7,aux!$M$3:$M$4,0),IF($G$6=aux!$N$2,1)+IF($G$6=aux!$O$2,2)+IF($G$6=aux!$P$2,3)+IF($G$6=aux!$Q$2,4))*$C12</f>
        <v>24</v>
      </c>
      <c r="J12" s="37">
        <f>INDEX(aux!$N$3:$Q$4,MATCH(J$7,aux!$M$3:$M$4,0),IF($G$6=aux!$N$2,1)+IF($G$6=aux!$O$2,2)+IF($G$6=aux!$P$2,3)+IF($G$6=aux!$Q$2,4))*$D12</f>
        <v>34.285714285714292</v>
      </c>
      <c r="K12" s="9">
        <f>INDEX(aux!$N$3:$Q$4,MATCH(K$7,aux!$M$3:$M$4,0),IF($K$6=aux!$N$2,1)+IF($K$6=aux!$O$2,2)+IF($K$6=aux!$P$2,3)+IF($K$6=aux!$Q$2,4))*$C12</f>
        <v>28.799999999999997</v>
      </c>
      <c r="L12" s="9">
        <f>INDEX(aux!$N$3:$Q$4,MATCH(L$7,aux!$M$3:$M$4,0),IF($K$6=aux!$N$2,1)+IF($K$6=aux!$O$2,2)+IF($K$6=aux!$P$2,3)+IF($K$6=aux!$Q$2,4))*$D12</f>
        <v>41.142857142857146</v>
      </c>
      <c r="M12" s="9">
        <f>INDEX(aux!$N$3:$Q$4,MATCH(M$7,aux!$M$3:$M$4,0),IF($K$6=aux!$N$2,1)+IF($K$6=aux!$O$2,2)+IF($K$6=aux!$P$2,3)+IF($K$6=aux!$Q$2,4))*$C12</f>
        <v>38.400000000000006</v>
      </c>
      <c r="N12" s="37">
        <f>INDEX(aux!$N$3:$Q$4,MATCH(N$7,aux!$M$3:$M$4,0),IF($K$6=aux!$N$2,1)+IF($K$6=aux!$O$2,2)+IF($K$6=aux!$P$2,3)+IF($K$6=aux!$Q$2,4))*$D12</f>
        <v>54.857142857142868</v>
      </c>
      <c r="O12" s="9">
        <f>INDEX(aux!$N$3:$Q$4,MATCH(O$7,aux!$M$3:$M$4,0),IF($O$6=aux!$N$2,1)+IF($O$6=aux!$O$2,2)+IF($O$6=aux!$P$2,3)+IF($O$6=aux!$Q$2,4))*$C12</f>
        <v>31.200000000000003</v>
      </c>
      <c r="P12" s="9">
        <f>INDEX(aux!$N$3:$Q$4,MATCH(P$7,aux!$M$3:$M$4,0),IF($O$6=aux!$N$2,1)+IF($O$6=aux!$O$2,2)+IF($O$6=aux!$P$2,3)+IF($O$6=aux!$Q$2,4))*$D12</f>
        <v>44.571428571428584</v>
      </c>
      <c r="Q12" s="9">
        <f>INDEX(aux!$N$3:$Q$4,MATCH(Q$7,aux!$M$3:$M$4,0),IF($O$6=aux!$N$2,1)+IF($O$6=aux!$O$2,2)+IF($O$6=aux!$P$2,3)+IF($O$6=aux!$Q$2,4))*$C12</f>
        <v>43.2</v>
      </c>
      <c r="R12" s="37">
        <f>INDEX(aux!$N$3:$Q$4,MATCH(R$7,aux!$M$3:$M$4,0),IF($O$6=aux!$N$2,1)+IF($O$6=aux!$O$2,2)+IF($O$6=aux!$P$2,3)+IF($O$6=aux!$Q$2,4))*$D12</f>
        <v>61.71428571428573</v>
      </c>
      <c r="S12" s="9">
        <f>INDEX(aux!$N$3:$Q$4,MATCH(S$7,aux!$M$3:$M$4,0),IF($S$6=aux!$N$2,1)+IF($S$6=aux!$O$2,2)+IF($S$6=aux!$P$2,3)+IF($S$6=aux!$Q$2,4))*$C12</f>
        <v>33.599999999999994</v>
      </c>
      <c r="T12" s="9">
        <f>INDEX(aux!$N$3:$Q$4,MATCH(T$7,aux!$M$3:$M$4,0),IF($S$6=aux!$N$2,1)+IF($S$6=aux!$O$2,2)+IF($S$6=aux!$P$2,3)+IF($S$6=aux!$Q$2,4))*$D12</f>
        <v>48.000000000000007</v>
      </c>
      <c r="U12" s="9">
        <f>INDEX(aux!$N$3:$Q$4,MATCH(U$7,aux!$M$3:$M$4,0),IF($S$6=aux!$N$2,1)+IF($S$6=aux!$O$2,2)+IF($S$6=aux!$P$2,3)+IF($S$6=aux!$Q$2,4))*$C12</f>
        <v>48</v>
      </c>
      <c r="V12" s="15">
        <f>INDEX(aux!$N$3:$Q$4,MATCH(V$7,aux!$M$3:$M$4,0),IF($S$6=aux!$N$2,1)+IF($S$6=aux!$O$2,2)+IF($S$6=aux!$P$2,3)+IF($S$6=aux!$Q$2,4))*$D12</f>
        <v>68.571428571428584</v>
      </c>
    </row>
    <row r="13" spans="1:22" x14ac:dyDescent="0.25">
      <c r="B13" s="29">
        <v>14</v>
      </c>
      <c r="C13" s="5">
        <f>INDEX(aux!$W$2:$W$3,MATCH($B$7,aux!$V$2:$V$3,0))*$B13/10+MAX(INDEX(aux!$K$2:$K$3,MATCH(C$7,aux!$I$2:$I$3,0))*(IF(C$8=aux!$F$2,aux!$F$3,aux!$G$3))*INDEX(aux!$B$3:$C$7,MATCH($B$5,aux!$A$3:$A$7,0),(IF($B$6=aux!$B$2,1,2)))*($B13/10)^2,INDEX(aux!$K$2:$K$3,MATCH(C$7,aux!$I$2:$I$3,0))*VALUE(RIGHT($B$6,3))/(IF(C$8=aux!$F$2,aux!$F$4,aux!$G$4))*$B13/10,10*$B13/10,15)</f>
        <v>28</v>
      </c>
      <c r="D13" s="5">
        <f>INDEX(aux!$W$2:$W$3,MATCH($B$7,aux!$V$2:$V$3,0))*$B13/10+MAX(INDEX(aux!$K$2:$K$3,MATCH(D$7,aux!$I$2:$I$3,0))*(IF(D$8=aux!$F$2,aux!$F$3,aux!$G$3))*INDEX(aux!$B$3:$C$7,MATCH($B$5,aux!$A$3:$A$7,0),(IF($B$6=aux!$B$2,1,2)))*($B13/10)^2,INDEX(aux!$K$2:$K$3,MATCH(D$7,aux!$I$2:$I$3,0))*VALUE(RIGHT($B$6,3))/(IF(D$8=aux!$F$2,aux!$F$4,aux!$G$4))*$B13/10,10*$B13/10,15)</f>
        <v>40</v>
      </c>
      <c r="E13" s="5">
        <f>INDEX(aux!$W$2:$W$3,MATCH($B$7,aux!$V$2:$V$3,0))*$B13/10+MAX(INDEX(aux!$K$2:$K$3,MATCH(E$7,aux!$I$2:$I$3,0))*(IF(E$8=aux!$F$2,aux!$F$3,aux!$G$3))*INDEX(aux!$B$3:$C$7,MATCH($B$5,aux!$A$3:$A$7,0),(IF($B$6=aux!$B$2,1,2)))*($B13/10)^2,INDEX(aux!$K$2:$K$3,MATCH(E$7,aux!$I$2:$I$3,0))*VALUE(RIGHT($B$6,3))/(IF(E$8=aux!$F$2,aux!$F$4,aux!$G$4))*$B13/10,10*$B13/10,15)</f>
        <v>19.600000000000001</v>
      </c>
      <c r="F13" s="34">
        <f>INDEX(aux!$W$2:$W$3,MATCH($B$7,aux!$V$2:$V$3,0))*$B13/10+MAX(INDEX(aux!$K$2:$K$3,MATCH(F$7,aux!$I$2:$I$3,0))*(IF(F$8=aux!$F$2,aux!$F$3,aux!$G$3))*INDEX(aux!$B$3:$C$7,MATCH($B$5,aux!$A$3:$A$7,0),(IF($B$6=aux!$B$2,1,2)))*($B13/10)^2,INDEX(aux!$K$2:$K$3,MATCH(F$7,aux!$I$2:$I$3,0))*VALUE(RIGHT($B$6,3))/(IF(F$8=aux!$F$2,aux!$F$4,aux!$G$4))*$B13/10,10*$B13/10,15)</f>
        <v>28</v>
      </c>
      <c r="G13" s="9">
        <f>INDEX(aux!$N$3:$Q$4,MATCH(G$7,aux!$M$3:$M$4,0),IF($G$6=aux!$N$2,1)+IF($G$6=aux!$O$2,2)+IF($G$6=aux!$P$2,3)+IF($G$6=aux!$Q$2,4))*$C13</f>
        <v>28</v>
      </c>
      <c r="H13" s="9">
        <f>INDEX(aux!$N$3:$Q$4,MATCH(H$7,aux!$M$3:$M$4,0),IF($G$6=aux!$N$2,1)+IF($G$6=aux!$O$2,2)+IF($G$6=aux!$P$2,3)+IF($G$6=aux!$Q$2,4))*$D13</f>
        <v>40</v>
      </c>
      <c r="I13" s="9">
        <f>INDEX(aux!$N$3:$Q$4,MATCH(I$7,aux!$M$3:$M$4,0),IF($G$6=aux!$N$2,1)+IF($G$6=aux!$O$2,2)+IF($G$6=aux!$P$2,3)+IF($G$6=aux!$Q$2,4))*$C13</f>
        <v>28</v>
      </c>
      <c r="J13" s="37">
        <f>INDEX(aux!$N$3:$Q$4,MATCH(J$7,aux!$M$3:$M$4,0),IF($G$6=aux!$N$2,1)+IF($G$6=aux!$O$2,2)+IF($G$6=aux!$P$2,3)+IF($G$6=aux!$Q$2,4))*$D13</f>
        <v>40</v>
      </c>
      <c r="K13" s="9">
        <f>INDEX(aux!$N$3:$Q$4,MATCH(K$7,aux!$M$3:$M$4,0),IF($K$6=aux!$N$2,1)+IF($K$6=aux!$O$2,2)+IF($K$6=aux!$P$2,3)+IF($K$6=aux!$Q$2,4))*$C13</f>
        <v>33.6</v>
      </c>
      <c r="L13" s="9">
        <f>INDEX(aux!$N$3:$Q$4,MATCH(L$7,aux!$M$3:$M$4,0),IF($K$6=aux!$N$2,1)+IF($K$6=aux!$O$2,2)+IF($K$6=aux!$P$2,3)+IF($K$6=aux!$Q$2,4))*$D13</f>
        <v>48</v>
      </c>
      <c r="M13" s="9">
        <f>INDEX(aux!$N$3:$Q$4,MATCH(M$7,aux!$M$3:$M$4,0),IF($K$6=aux!$N$2,1)+IF($K$6=aux!$O$2,2)+IF($K$6=aux!$P$2,3)+IF($K$6=aux!$Q$2,4))*$C13</f>
        <v>44.800000000000004</v>
      </c>
      <c r="N13" s="37">
        <f>INDEX(aux!$N$3:$Q$4,MATCH(N$7,aux!$M$3:$M$4,0),IF($K$6=aux!$N$2,1)+IF($K$6=aux!$O$2,2)+IF($K$6=aux!$P$2,3)+IF($K$6=aux!$Q$2,4))*$D13</f>
        <v>64</v>
      </c>
      <c r="O13" s="9">
        <f>INDEX(aux!$N$3:$Q$4,MATCH(O$7,aux!$M$3:$M$4,0),IF($O$6=aux!$N$2,1)+IF($O$6=aux!$O$2,2)+IF($O$6=aux!$P$2,3)+IF($O$6=aux!$Q$2,4))*$C13</f>
        <v>36.4</v>
      </c>
      <c r="P13" s="9">
        <f>INDEX(aux!$N$3:$Q$4,MATCH(P$7,aux!$M$3:$M$4,0),IF($O$6=aux!$N$2,1)+IF($O$6=aux!$O$2,2)+IF($O$6=aux!$P$2,3)+IF($O$6=aux!$Q$2,4))*$D13</f>
        <v>52</v>
      </c>
      <c r="Q13" s="9">
        <f>INDEX(aux!$N$3:$Q$4,MATCH(Q$7,aux!$M$3:$M$4,0),IF($O$6=aux!$N$2,1)+IF($O$6=aux!$O$2,2)+IF($O$6=aux!$P$2,3)+IF($O$6=aux!$Q$2,4))*$C13</f>
        <v>50.4</v>
      </c>
      <c r="R13" s="37">
        <f>INDEX(aux!$N$3:$Q$4,MATCH(R$7,aux!$M$3:$M$4,0),IF($O$6=aux!$N$2,1)+IF($O$6=aux!$O$2,2)+IF($O$6=aux!$P$2,3)+IF($O$6=aux!$Q$2,4))*$D13</f>
        <v>72</v>
      </c>
      <c r="S13" s="9">
        <f>INDEX(aux!$N$3:$Q$4,MATCH(S$7,aux!$M$3:$M$4,0),IF($S$6=aux!$N$2,1)+IF($S$6=aux!$O$2,2)+IF($S$6=aux!$P$2,3)+IF($S$6=aux!$Q$2,4))*$C13</f>
        <v>39.199999999999996</v>
      </c>
      <c r="T13" s="9">
        <f>INDEX(aux!$N$3:$Q$4,MATCH(T$7,aux!$M$3:$M$4,0),IF($S$6=aux!$N$2,1)+IF($S$6=aux!$O$2,2)+IF($S$6=aux!$P$2,3)+IF($S$6=aux!$Q$2,4))*$D13</f>
        <v>56</v>
      </c>
      <c r="U13" s="9">
        <f>INDEX(aux!$N$3:$Q$4,MATCH(U$7,aux!$M$3:$M$4,0),IF($S$6=aux!$N$2,1)+IF($S$6=aux!$O$2,2)+IF($S$6=aux!$P$2,3)+IF($S$6=aux!$Q$2,4))*$C13</f>
        <v>56</v>
      </c>
      <c r="V13" s="15">
        <f>INDEX(aux!$N$3:$Q$4,MATCH(V$7,aux!$M$3:$M$4,0),IF($S$6=aux!$N$2,1)+IF($S$6=aux!$O$2,2)+IF($S$6=aux!$P$2,3)+IF($S$6=aux!$Q$2,4))*$D13</f>
        <v>80</v>
      </c>
    </row>
    <row r="14" spans="1:22" x14ac:dyDescent="0.25">
      <c r="B14" s="29">
        <v>16</v>
      </c>
      <c r="C14" s="5">
        <f>INDEX(aux!$W$2:$W$3,MATCH($B$7,aux!$V$2:$V$3,0))*$B14/10+MAX(INDEX(aux!$K$2:$K$3,MATCH(C$7,aux!$I$2:$I$3,0))*(IF(C$8=aux!$F$2,aux!$F$3,aux!$G$3))*INDEX(aux!$B$3:$C$7,MATCH($B$5,aux!$A$3:$A$7,0),(IF($B$6=aux!$B$2,1,2)))*($B14/10)^2,INDEX(aux!$K$2:$K$3,MATCH(C$7,aux!$I$2:$I$3,0))*VALUE(RIGHT($B$6,3))/(IF(C$8=aux!$F$2,aux!$F$4,aux!$G$4))*$B14/10,10*$B14/10,15)</f>
        <v>32</v>
      </c>
      <c r="D14" s="5">
        <f>INDEX(aux!$W$2:$W$3,MATCH($B$7,aux!$V$2:$V$3,0))*$B14/10+MAX(INDEX(aux!$K$2:$K$3,MATCH(D$7,aux!$I$2:$I$3,0))*(IF(D$8=aux!$F$2,aux!$F$3,aux!$G$3))*INDEX(aux!$B$3:$C$7,MATCH($B$5,aux!$A$3:$A$7,0),(IF($B$6=aux!$B$2,1,2)))*($B14/10)^2,INDEX(aux!$K$2:$K$3,MATCH(D$7,aux!$I$2:$I$3,0))*VALUE(RIGHT($B$6,3))/(IF(D$8=aux!$F$2,aux!$F$4,aux!$G$4))*$B14/10,10*$B14/10,15)</f>
        <v>45.714285714285715</v>
      </c>
      <c r="E14" s="5">
        <f>INDEX(aux!$W$2:$W$3,MATCH($B$7,aux!$V$2:$V$3,0))*$B14/10+MAX(INDEX(aux!$K$2:$K$3,MATCH(E$7,aux!$I$2:$I$3,0))*(IF(E$8=aux!$F$2,aux!$F$3,aux!$G$3))*INDEX(aux!$B$3:$C$7,MATCH($B$5,aux!$A$3:$A$7,0),(IF($B$6=aux!$B$2,1,2)))*($B14/10)^2,INDEX(aux!$K$2:$K$3,MATCH(E$7,aux!$I$2:$I$3,0))*VALUE(RIGHT($B$6,3))/(IF(E$8=aux!$F$2,aux!$F$4,aux!$G$4))*$B14/10,10*$B14/10,15)</f>
        <v>22.4</v>
      </c>
      <c r="F14" s="34">
        <f>INDEX(aux!$W$2:$W$3,MATCH($B$7,aux!$V$2:$V$3,0))*$B14/10+MAX(INDEX(aux!$K$2:$K$3,MATCH(F$7,aux!$I$2:$I$3,0))*(IF(F$8=aux!$F$2,aux!$F$3,aux!$G$3))*INDEX(aux!$B$3:$C$7,MATCH($B$5,aux!$A$3:$A$7,0),(IF($B$6=aux!$B$2,1,2)))*($B14/10)^2,INDEX(aux!$K$2:$K$3,MATCH(F$7,aux!$I$2:$I$3,0))*VALUE(RIGHT($B$6,3))/(IF(F$8=aux!$F$2,aux!$F$4,aux!$G$4))*$B14/10,10*$B14/10,15)</f>
        <v>32</v>
      </c>
      <c r="G14" s="9">
        <f>INDEX(aux!$N$3:$Q$4,MATCH(G$7,aux!$M$3:$M$4,0),IF($G$6=aux!$N$2,1)+IF($G$6=aux!$O$2,2)+IF($G$6=aux!$P$2,3)+IF($G$6=aux!$Q$2,4))*$C14</f>
        <v>32</v>
      </c>
      <c r="H14" s="9">
        <f>INDEX(aux!$N$3:$Q$4,MATCH(H$7,aux!$M$3:$M$4,0),IF($G$6=aux!$N$2,1)+IF($G$6=aux!$O$2,2)+IF($G$6=aux!$P$2,3)+IF($G$6=aux!$Q$2,4))*$D14</f>
        <v>45.714285714285715</v>
      </c>
      <c r="I14" s="9">
        <f>INDEX(aux!$N$3:$Q$4,MATCH(I$7,aux!$M$3:$M$4,0),IF($G$6=aux!$N$2,1)+IF($G$6=aux!$O$2,2)+IF($G$6=aux!$P$2,3)+IF($G$6=aux!$Q$2,4))*$C14</f>
        <v>32</v>
      </c>
      <c r="J14" s="37">
        <f>INDEX(aux!$N$3:$Q$4,MATCH(J$7,aux!$M$3:$M$4,0),IF($G$6=aux!$N$2,1)+IF($G$6=aux!$O$2,2)+IF($G$6=aux!$P$2,3)+IF($G$6=aux!$Q$2,4))*$D14</f>
        <v>45.714285714285715</v>
      </c>
      <c r="K14" s="9">
        <f>INDEX(aux!$N$3:$Q$4,MATCH(K$7,aux!$M$3:$M$4,0),IF($K$6=aux!$N$2,1)+IF($K$6=aux!$O$2,2)+IF($K$6=aux!$P$2,3)+IF($K$6=aux!$Q$2,4))*$C14</f>
        <v>38.4</v>
      </c>
      <c r="L14" s="9">
        <f>INDEX(aux!$N$3:$Q$4,MATCH(L$7,aux!$M$3:$M$4,0),IF($K$6=aux!$N$2,1)+IF($K$6=aux!$O$2,2)+IF($K$6=aux!$P$2,3)+IF($K$6=aux!$Q$2,4))*$D14</f>
        <v>54.857142857142854</v>
      </c>
      <c r="M14" s="9">
        <f>INDEX(aux!$N$3:$Q$4,MATCH(M$7,aux!$M$3:$M$4,0),IF($K$6=aux!$N$2,1)+IF($K$6=aux!$O$2,2)+IF($K$6=aux!$P$2,3)+IF($K$6=aux!$Q$2,4))*$C14</f>
        <v>51.2</v>
      </c>
      <c r="N14" s="37">
        <f>INDEX(aux!$N$3:$Q$4,MATCH(N$7,aux!$M$3:$M$4,0),IF($K$6=aux!$N$2,1)+IF($K$6=aux!$O$2,2)+IF($K$6=aux!$P$2,3)+IF($K$6=aux!$Q$2,4))*$D14</f>
        <v>73.142857142857153</v>
      </c>
      <c r="O14" s="9">
        <f>INDEX(aux!$N$3:$Q$4,MATCH(O$7,aux!$M$3:$M$4,0),IF($O$6=aux!$N$2,1)+IF($O$6=aux!$O$2,2)+IF($O$6=aux!$P$2,3)+IF($O$6=aux!$Q$2,4))*$C14</f>
        <v>41.6</v>
      </c>
      <c r="P14" s="9">
        <f>INDEX(aux!$N$3:$Q$4,MATCH(P$7,aux!$M$3:$M$4,0),IF($O$6=aux!$N$2,1)+IF($O$6=aux!$O$2,2)+IF($O$6=aux!$P$2,3)+IF($O$6=aux!$Q$2,4))*$D14</f>
        <v>59.428571428571431</v>
      </c>
      <c r="Q14" s="9">
        <f>INDEX(aux!$N$3:$Q$4,MATCH(Q$7,aux!$M$3:$M$4,0),IF($O$6=aux!$N$2,1)+IF($O$6=aux!$O$2,2)+IF($O$6=aux!$P$2,3)+IF($O$6=aux!$Q$2,4))*$C14</f>
        <v>57.6</v>
      </c>
      <c r="R14" s="37">
        <f>INDEX(aux!$N$3:$Q$4,MATCH(R$7,aux!$M$3:$M$4,0),IF($O$6=aux!$N$2,1)+IF($O$6=aux!$O$2,2)+IF($O$6=aux!$P$2,3)+IF($O$6=aux!$Q$2,4))*$D14</f>
        <v>82.285714285714292</v>
      </c>
      <c r="S14" s="9">
        <f>INDEX(aux!$N$3:$Q$4,MATCH(S$7,aux!$M$3:$M$4,0),IF($S$6=aux!$N$2,1)+IF($S$6=aux!$O$2,2)+IF($S$6=aux!$P$2,3)+IF($S$6=aux!$Q$2,4))*$C14</f>
        <v>44.8</v>
      </c>
      <c r="T14" s="9">
        <f>INDEX(aux!$N$3:$Q$4,MATCH(T$7,aux!$M$3:$M$4,0),IF($S$6=aux!$N$2,1)+IF($S$6=aux!$O$2,2)+IF($S$6=aux!$P$2,3)+IF($S$6=aux!$Q$2,4))*$D14</f>
        <v>64</v>
      </c>
      <c r="U14" s="9">
        <f>INDEX(aux!$N$3:$Q$4,MATCH(U$7,aux!$M$3:$M$4,0),IF($S$6=aux!$N$2,1)+IF($S$6=aux!$O$2,2)+IF($S$6=aux!$P$2,3)+IF($S$6=aux!$Q$2,4))*$C14</f>
        <v>64</v>
      </c>
      <c r="V14" s="15">
        <f>INDEX(aux!$N$3:$Q$4,MATCH(V$7,aux!$M$3:$M$4,0),IF($S$6=aux!$N$2,1)+IF($S$6=aux!$O$2,2)+IF($S$6=aux!$P$2,3)+IF($S$6=aux!$Q$2,4))*$D14</f>
        <v>91.428571428571431</v>
      </c>
    </row>
    <row r="15" spans="1:22" x14ac:dyDescent="0.25">
      <c r="B15" s="29">
        <v>20</v>
      </c>
      <c r="C15" s="5">
        <f>INDEX(aux!$W$2:$W$3,MATCH($B$7,aux!$V$2:$V$3,0))*$B15/10+MAX(INDEX(aux!$K$2:$K$3,MATCH(C$7,aux!$I$2:$I$3,0))*(IF(C$8=aux!$F$2,aux!$F$3,aux!$G$3))*INDEX(aux!$B$3:$C$7,MATCH($B$5,aux!$A$3:$A$7,0),(IF($B$6=aux!$B$2,1,2)))*($B15/10)^2,INDEX(aux!$K$2:$K$3,MATCH(C$7,aux!$I$2:$I$3,0))*VALUE(RIGHT($B$6,3))/(IF(C$8=aux!$F$2,aux!$F$4,aux!$G$4))*$B15/10,10*$B15/10,15)</f>
        <v>48</v>
      </c>
      <c r="D15" s="5">
        <f>INDEX(aux!$W$2:$W$3,MATCH($B$7,aux!$V$2:$V$3,0))*$B15/10+MAX(INDEX(aux!$K$2:$K$3,MATCH(D$7,aux!$I$2:$I$3,0))*(IF(D$8=aux!$F$2,aux!$F$3,aux!$G$3))*INDEX(aux!$B$3:$C$7,MATCH($B$5,aux!$A$3:$A$7,0),(IF($B$6=aux!$B$2,1,2)))*($B15/10)^2,INDEX(aux!$K$2:$K$3,MATCH(D$7,aux!$I$2:$I$3,0))*VALUE(RIGHT($B$6,3))/(IF(D$8=aux!$F$2,aux!$F$4,aux!$G$4))*$B15/10,10*$B15/10,15)</f>
        <v>67.199999999999989</v>
      </c>
      <c r="E15" s="5">
        <f>INDEX(aux!$W$2:$W$3,MATCH($B$7,aux!$V$2:$V$3,0))*$B15/10+MAX(INDEX(aux!$K$2:$K$3,MATCH(E$7,aux!$I$2:$I$3,0))*(IF(E$8=aux!$F$2,aux!$F$3,aux!$G$3))*INDEX(aux!$B$3:$C$7,MATCH($B$5,aux!$A$3:$A$7,0),(IF($B$6=aux!$B$2,1,2)))*($B15/10)^2,INDEX(aux!$K$2:$K$3,MATCH(E$7,aux!$I$2:$I$3,0))*VALUE(RIGHT($B$6,3))/(IF(E$8=aux!$F$2,aux!$F$4,aux!$G$4))*$B15/10,10*$B15/10,15)</f>
        <v>33.599999999999994</v>
      </c>
      <c r="F15" s="34">
        <f>INDEX(aux!$W$2:$W$3,MATCH($B$7,aux!$V$2:$V$3,0))*$B15/10+MAX(INDEX(aux!$K$2:$K$3,MATCH(F$7,aux!$I$2:$I$3,0))*(IF(F$8=aux!$F$2,aux!$F$3,aux!$G$3))*INDEX(aux!$B$3:$C$7,MATCH($B$5,aux!$A$3:$A$7,0),(IF($B$6=aux!$B$2,1,2)))*($B15/10)^2,INDEX(aux!$K$2:$K$3,MATCH(F$7,aux!$I$2:$I$3,0))*VALUE(RIGHT($B$6,3))/(IF(F$8=aux!$F$2,aux!$F$4,aux!$G$4))*$B15/10,10*$B15/10,15)</f>
        <v>47.039999999999992</v>
      </c>
      <c r="G15" s="9">
        <f>INDEX(aux!$N$3:$Q$4,MATCH(G$7,aux!$M$3:$M$4,0),IF($G$6=aux!$N$2,1)+IF($G$6=aux!$O$2,2)+IF($G$6=aux!$P$2,3)+IF($G$6=aux!$Q$2,4))*$C15</f>
        <v>48</v>
      </c>
      <c r="H15" s="9">
        <f>INDEX(aux!$N$3:$Q$4,MATCH(H$7,aux!$M$3:$M$4,0),IF($G$6=aux!$N$2,1)+IF($G$6=aux!$O$2,2)+IF($G$6=aux!$P$2,3)+IF($G$6=aux!$Q$2,4))*$D15</f>
        <v>67.199999999999989</v>
      </c>
      <c r="I15" s="9">
        <f>INDEX(aux!$N$3:$Q$4,MATCH(I$7,aux!$M$3:$M$4,0),IF($G$6=aux!$N$2,1)+IF($G$6=aux!$O$2,2)+IF($G$6=aux!$P$2,3)+IF($G$6=aux!$Q$2,4))*$C15</f>
        <v>48</v>
      </c>
      <c r="J15" s="37">
        <f>INDEX(aux!$N$3:$Q$4,MATCH(J$7,aux!$M$3:$M$4,0),IF($G$6=aux!$N$2,1)+IF($G$6=aux!$O$2,2)+IF($G$6=aux!$P$2,3)+IF($G$6=aux!$Q$2,4))*$D15</f>
        <v>67.199999999999989</v>
      </c>
      <c r="K15" s="9">
        <f>INDEX(aux!$N$3:$Q$4,MATCH(K$7,aux!$M$3:$M$4,0),IF($K$6=aux!$N$2,1)+IF($K$6=aux!$O$2,2)+IF($K$6=aux!$P$2,3)+IF($K$6=aux!$Q$2,4))*$C15</f>
        <v>57.599999999999994</v>
      </c>
      <c r="L15" s="9">
        <f>INDEX(aux!$N$3:$Q$4,MATCH(L$7,aux!$M$3:$M$4,0),IF($K$6=aux!$N$2,1)+IF($K$6=aux!$O$2,2)+IF($K$6=aux!$P$2,3)+IF($K$6=aux!$Q$2,4))*$D15</f>
        <v>80.639999999999986</v>
      </c>
      <c r="M15" s="9">
        <f>INDEX(aux!$N$3:$Q$4,MATCH(M$7,aux!$M$3:$M$4,0),IF($K$6=aux!$N$2,1)+IF($K$6=aux!$O$2,2)+IF($K$6=aux!$P$2,3)+IF($K$6=aux!$Q$2,4))*$C15</f>
        <v>76.800000000000011</v>
      </c>
      <c r="N15" s="37">
        <f>INDEX(aux!$N$3:$Q$4,MATCH(N$7,aux!$M$3:$M$4,0),IF($K$6=aux!$N$2,1)+IF($K$6=aux!$O$2,2)+IF($K$6=aux!$P$2,3)+IF($K$6=aux!$Q$2,4))*$D15</f>
        <v>107.51999999999998</v>
      </c>
      <c r="O15" s="9">
        <f>INDEX(aux!$N$3:$Q$4,MATCH(O$7,aux!$M$3:$M$4,0),IF($O$6=aux!$N$2,1)+IF($O$6=aux!$O$2,2)+IF($O$6=aux!$P$2,3)+IF($O$6=aux!$Q$2,4))*$C15</f>
        <v>62.400000000000006</v>
      </c>
      <c r="P15" s="9">
        <f>INDEX(aux!$N$3:$Q$4,MATCH(P$7,aux!$M$3:$M$4,0),IF($O$6=aux!$N$2,1)+IF($O$6=aux!$O$2,2)+IF($O$6=aux!$P$2,3)+IF($O$6=aux!$Q$2,4))*$D15</f>
        <v>87.359999999999985</v>
      </c>
      <c r="Q15" s="9">
        <f>INDEX(aux!$N$3:$Q$4,MATCH(Q$7,aux!$M$3:$M$4,0),IF($O$6=aux!$N$2,1)+IF($O$6=aux!$O$2,2)+IF($O$6=aux!$P$2,3)+IF($O$6=aux!$Q$2,4))*$C15</f>
        <v>86.4</v>
      </c>
      <c r="R15" s="37">
        <f>INDEX(aux!$N$3:$Q$4,MATCH(R$7,aux!$M$3:$M$4,0),IF($O$6=aux!$N$2,1)+IF($O$6=aux!$O$2,2)+IF($O$6=aux!$P$2,3)+IF($O$6=aux!$Q$2,4))*$D15</f>
        <v>120.95999999999998</v>
      </c>
      <c r="S15" s="9">
        <f>INDEX(aux!$N$3:$Q$4,MATCH(S$7,aux!$M$3:$M$4,0),IF($S$6=aux!$N$2,1)+IF($S$6=aux!$O$2,2)+IF($S$6=aux!$P$2,3)+IF($S$6=aux!$Q$2,4))*$C15</f>
        <v>67.199999999999989</v>
      </c>
      <c r="T15" s="9">
        <f>INDEX(aux!$N$3:$Q$4,MATCH(T$7,aux!$M$3:$M$4,0),IF($S$6=aux!$N$2,1)+IF($S$6=aux!$O$2,2)+IF($S$6=aux!$P$2,3)+IF($S$6=aux!$Q$2,4))*$D15</f>
        <v>94.079999999999984</v>
      </c>
      <c r="U15" s="9">
        <f>INDEX(aux!$N$3:$Q$4,MATCH(U$7,aux!$M$3:$M$4,0),IF($S$6=aux!$N$2,1)+IF($S$6=aux!$O$2,2)+IF($S$6=aux!$P$2,3)+IF($S$6=aux!$Q$2,4))*$C15</f>
        <v>96</v>
      </c>
      <c r="V15" s="15">
        <f>INDEX(aux!$N$3:$Q$4,MATCH(V$7,aux!$M$3:$M$4,0),IF($S$6=aux!$N$2,1)+IF($S$6=aux!$O$2,2)+IF($S$6=aux!$P$2,3)+IF($S$6=aux!$Q$2,4))*$D15</f>
        <v>134.39999999999998</v>
      </c>
    </row>
    <row r="16" spans="1:22" x14ac:dyDescent="0.25">
      <c r="B16" s="29">
        <v>25</v>
      </c>
      <c r="C16" s="5">
        <f>INDEX(aux!$W$2:$W$3,MATCH($B$7,aux!$V$2:$V$3,0))*$B16/10+MAX(INDEX(aux!$K$2:$K$3,MATCH(C$7,aux!$I$2:$I$3,0))*(IF(C$8=aux!$F$2,aux!$F$3,aux!$G$3))*INDEX(aux!$B$3:$C$7,MATCH($B$5,aux!$A$3:$A$7,0),(IF($B$6=aux!$B$2,1,2)))*($B16/10)^2,INDEX(aux!$K$2:$K$3,MATCH(C$7,aux!$I$2:$I$3,0))*VALUE(RIGHT($B$6,3))/(IF(C$8=aux!$F$2,aux!$F$4,aux!$G$4))*$B16/10,10*$B16/10,15)</f>
        <v>75</v>
      </c>
      <c r="D16" s="5">
        <f>INDEX(aux!$W$2:$W$3,MATCH($B$7,aux!$V$2:$V$3,0))*$B16/10+MAX(INDEX(aux!$K$2:$K$3,MATCH(D$7,aux!$I$2:$I$3,0))*(IF(D$8=aux!$F$2,aux!$F$3,aux!$G$3))*INDEX(aux!$B$3:$C$7,MATCH($B$5,aux!$A$3:$A$7,0),(IF($B$6=aux!$B$2,1,2)))*($B16/10)^2,INDEX(aux!$K$2:$K$3,MATCH(D$7,aux!$I$2:$I$3,0))*VALUE(RIGHT($B$6,3))/(IF(D$8=aux!$F$2,aux!$F$4,aux!$G$4))*$B16/10,10*$B16/10,15)</f>
        <v>104.99999999999999</v>
      </c>
      <c r="E16" s="5">
        <f>INDEX(aux!$W$2:$W$3,MATCH($B$7,aux!$V$2:$V$3,0))*$B16/10+MAX(INDEX(aux!$K$2:$K$3,MATCH(E$7,aux!$I$2:$I$3,0))*(IF(E$8=aux!$F$2,aux!$F$3,aux!$G$3))*INDEX(aux!$B$3:$C$7,MATCH($B$5,aux!$A$3:$A$7,0),(IF($B$6=aux!$B$2,1,2)))*($B16/10)^2,INDEX(aux!$K$2:$K$3,MATCH(E$7,aux!$I$2:$I$3,0))*VALUE(RIGHT($B$6,3))/(IF(E$8=aux!$F$2,aux!$F$4,aux!$G$4))*$B16/10,10*$B16/10,15)</f>
        <v>52.499999999999993</v>
      </c>
      <c r="F16" s="34">
        <f>INDEX(aux!$W$2:$W$3,MATCH($B$7,aux!$V$2:$V$3,0))*$B16/10+MAX(INDEX(aux!$K$2:$K$3,MATCH(F$7,aux!$I$2:$I$3,0))*(IF(F$8=aux!$F$2,aux!$F$3,aux!$G$3))*INDEX(aux!$B$3:$C$7,MATCH($B$5,aux!$A$3:$A$7,0),(IF($B$6=aux!$B$2,1,2)))*($B16/10)^2,INDEX(aux!$K$2:$K$3,MATCH(F$7,aux!$I$2:$I$3,0))*VALUE(RIGHT($B$6,3))/(IF(F$8=aux!$F$2,aux!$F$4,aux!$G$4))*$B16/10,10*$B16/10,15)</f>
        <v>73.499999999999986</v>
      </c>
      <c r="G16" s="9">
        <f>INDEX(aux!$N$3:$Q$4,MATCH(G$7,aux!$M$3:$M$4,0),IF($G$6=aux!$N$2,1)+IF($G$6=aux!$O$2,2)+IF($G$6=aux!$P$2,3)+IF($G$6=aux!$Q$2,4))*$C16</f>
        <v>75</v>
      </c>
      <c r="H16" s="9">
        <f>INDEX(aux!$N$3:$Q$4,MATCH(H$7,aux!$M$3:$M$4,0),IF($G$6=aux!$N$2,1)+IF($G$6=aux!$O$2,2)+IF($G$6=aux!$P$2,3)+IF($G$6=aux!$Q$2,4))*$D16</f>
        <v>104.99999999999999</v>
      </c>
      <c r="I16" s="9">
        <f>INDEX(aux!$N$3:$Q$4,MATCH(I$7,aux!$M$3:$M$4,0),IF($G$6=aux!$N$2,1)+IF($G$6=aux!$O$2,2)+IF($G$6=aux!$P$2,3)+IF($G$6=aux!$Q$2,4))*$C16</f>
        <v>75</v>
      </c>
      <c r="J16" s="37">
        <f>INDEX(aux!$N$3:$Q$4,MATCH(J$7,aux!$M$3:$M$4,0),IF($G$6=aux!$N$2,1)+IF($G$6=aux!$O$2,2)+IF($G$6=aux!$P$2,3)+IF($G$6=aux!$Q$2,4))*$D16</f>
        <v>104.99999999999999</v>
      </c>
      <c r="K16" s="9">
        <f>INDEX(aux!$N$3:$Q$4,MATCH(K$7,aux!$M$3:$M$4,0),IF($K$6=aux!$N$2,1)+IF($K$6=aux!$O$2,2)+IF($K$6=aux!$P$2,3)+IF($K$6=aux!$Q$2,4))*$C16</f>
        <v>90</v>
      </c>
      <c r="L16" s="9">
        <f>INDEX(aux!$N$3:$Q$4,MATCH(L$7,aux!$M$3:$M$4,0),IF($K$6=aux!$N$2,1)+IF($K$6=aux!$O$2,2)+IF($K$6=aux!$P$2,3)+IF($K$6=aux!$Q$2,4))*$D16</f>
        <v>125.99999999999997</v>
      </c>
      <c r="M16" s="9">
        <f>INDEX(aux!$N$3:$Q$4,MATCH(M$7,aux!$M$3:$M$4,0),IF($K$6=aux!$N$2,1)+IF($K$6=aux!$O$2,2)+IF($K$6=aux!$P$2,3)+IF($K$6=aux!$Q$2,4))*$C16</f>
        <v>120</v>
      </c>
      <c r="N16" s="37">
        <f>INDEX(aux!$N$3:$Q$4,MATCH(N$7,aux!$M$3:$M$4,0),IF($K$6=aux!$N$2,1)+IF($K$6=aux!$O$2,2)+IF($K$6=aux!$P$2,3)+IF($K$6=aux!$Q$2,4))*$D16</f>
        <v>168</v>
      </c>
      <c r="O16" s="9">
        <f>INDEX(aux!$N$3:$Q$4,MATCH(O$7,aux!$M$3:$M$4,0),IF($O$6=aux!$N$2,1)+IF($O$6=aux!$O$2,2)+IF($O$6=aux!$P$2,3)+IF($O$6=aux!$Q$2,4))*$C16</f>
        <v>97.5</v>
      </c>
      <c r="P16" s="9">
        <f>INDEX(aux!$N$3:$Q$4,MATCH(P$7,aux!$M$3:$M$4,0),IF($O$6=aux!$N$2,1)+IF($O$6=aux!$O$2,2)+IF($O$6=aux!$P$2,3)+IF($O$6=aux!$Q$2,4))*$D16</f>
        <v>136.5</v>
      </c>
      <c r="Q16" s="9">
        <f>INDEX(aux!$N$3:$Q$4,MATCH(Q$7,aux!$M$3:$M$4,0),IF($O$6=aux!$N$2,1)+IF($O$6=aux!$O$2,2)+IF($O$6=aux!$P$2,3)+IF($O$6=aux!$Q$2,4))*$C16</f>
        <v>135</v>
      </c>
      <c r="R16" s="37">
        <f>INDEX(aux!$N$3:$Q$4,MATCH(R$7,aux!$M$3:$M$4,0),IF($O$6=aux!$N$2,1)+IF($O$6=aux!$O$2,2)+IF($O$6=aux!$P$2,3)+IF($O$6=aux!$Q$2,4))*$D16</f>
        <v>188.99999999999997</v>
      </c>
      <c r="S16" s="9">
        <f>INDEX(aux!$N$3:$Q$4,MATCH(S$7,aux!$M$3:$M$4,0),IF($S$6=aux!$N$2,1)+IF($S$6=aux!$O$2,2)+IF($S$6=aux!$P$2,3)+IF($S$6=aux!$Q$2,4))*$C16</f>
        <v>105</v>
      </c>
      <c r="T16" s="9">
        <f>INDEX(aux!$N$3:$Q$4,MATCH(T$7,aux!$M$3:$M$4,0),IF($S$6=aux!$N$2,1)+IF($S$6=aux!$O$2,2)+IF($S$6=aux!$P$2,3)+IF($S$6=aux!$Q$2,4))*$D16</f>
        <v>146.99999999999997</v>
      </c>
      <c r="U16" s="9">
        <f>INDEX(aux!$N$3:$Q$4,MATCH(U$7,aux!$M$3:$M$4,0),IF($S$6=aux!$N$2,1)+IF($S$6=aux!$O$2,2)+IF($S$6=aux!$P$2,3)+IF($S$6=aux!$Q$2,4))*$C16</f>
        <v>150</v>
      </c>
      <c r="V16" s="15">
        <f>INDEX(aux!$N$3:$Q$4,MATCH(V$7,aux!$M$3:$M$4,0),IF($S$6=aux!$N$2,1)+IF($S$6=aux!$O$2,2)+IF($S$6=aux!$P$2,3)+IF($S$6=aux!$Q$2,4))*$D16</f>
        <v>209.99999999999997</v>
      </c>
    </row>
    <row r="17" spans="2:22" ht="15.75" thickBot="1" x14ac:dyDescent="0.3">
      <c r="B17" s="24">
        <v>32</v>
      </c>
      <c r="C17" s="17">
        <f>INDEX(aux!$W$2:$W$3,MATCH($B$7,aux!$V$2:$V$3,0))*$B17/10+MAX(INDEX(aux!$K$2:$K$3,MATCH(C$7,aux!$I$2:$I$3,0))*(IF(C$8=aux!$F$2,aux!$F$3,aux!$G$3))*INDEX(aux!$B$3:$C$7,MATCH($B$5,aux!$A$3:$A$7,0),(IF($B$6=aux!$B$2,1,2)))*($B17/10)^2,INDEX(aux!$K$2:$K$3,MATCH(C$7,aux!$I$2:$I$3,0))*VALUE(RIGHT($B$6,3))/(IF(C$8=aux!$F$2,aux!$F$4,aux!$G$4))*$B17/10,10*$B17/10,15)</f>
        <v>122.88000000000002</v>
      </c>
      <c r="D17" s="17">
        <f>INDEX(aux!$W$2:$W$3,MATCH($B$7,aux!$V$2:$V$3,0))*$B17/10+MAX(INDEX(aux!$K$2:$K$3,MATCH(D$7,aux!$I$2:$I$3,0))*(IF(D$8=aux!$F$2,aux!$F$3,aux!$G$3))*INDEX(aux!$B$3:$C$7,MATCH($B$5,aux!$A$3:$A$7,0),(IF($B$6=aux!$B$2,1,2)))*($B17/10)^2,INDEX(aux!$K$2:$K$3,MATCH(D$7,aux!$I$2:$I$3,0))*VALUE(RIGHT($B$6,3))/(IF(D$8=aux!$F$2,aux!$F$4,aux!$G$4))*$B17/10,10*$B17/10,15)</f>
        <v>172.03200000000001</v>
      </c>
      <c r="E17" s="17">
        <f>INDEX(aux!$W$2:$W$3,MATCH($B$7,aux!$V$2:$V$3,0))*$B17/10+MAX(INDEX(aux!$K$2:$K$3,MATCH(E$7,aux!$I$2:$I$3,0))*(IF(E$8=aux!$F$2,aux!$F$3,aux!$G$3))*INDEX(aux!$B$3:$C$7,MATCH($B$5,aux!$A$3:$A$7,0),(IF($B$6=aux!$B$2,1,2)))*($B17/10)^2,INDEX(aux!$K$2:$K$3,MATCH(E$7,aux!$I$2:$I$3,0))*VALUE(RIGHT($B$6,3))/(IF(E$8=aux!$F$2,aux!$F$4,aux!$G$4))*$B17/10,10*$B17/10,15)</f>
        <v>86.016000000000005</v>
      </c>
      <c r="F17" s="35">
        <f>INDEX(aux!$W$2:$W$3,MATCH($B$7,aux!$V$2:$V$3,0))*$B17/10+MAX(INDEX(aux!$K$2:$K$3,MATCH(F$7,aux!$I$2:$I$3,0))*(IF(F$8=aux!$F$2,aux!$F$3,aux!$G$3))*INDEX(aux!$B$3:$C$7,MATCH($B$5,aux!$A$3:$A$7,0),(IF($B$6=aux!$B$2,1,2)))*($B17/10)^2,INDEX(aux!$K$2:$K$3,MATCH(F$7,aux!$I$2:$I$3,0))*VALUE(RIGHT($B$6,3))/(IF(F$8=aux!$F$2,aux!$F$4,aux!$G$4))*$B17/10,10*$B17/10,15)</f>
        <v>120.4224</v>
      </c>
      <c r="G17" s="18">
        <f>INDEX(aux!$N$3:$Q$4,MATCH(G$7,aux!$M$3:$M$4,0),IF($G$6=aux!$N$2,1)+IF($G$6=aux!$O$2,2)+IF($G$6=aux!$P$2,3)+IF($G$6=aux!$Q$2,4))*$C17</f>
        <v>122.88000000000002</v>
      </c>
      <c r="H17" s="18">
        <f>INDEX(aux!$N$3:$Q$4,MATCH(H$7,aux!$M$3:$M$4,0),IF($G$6=aux!$N$2,1)+IF($G$6=aux!$O$2,2)+IF($G$6=aux!$P$2,3)+IF($G$6=aux!$Q$2,4))*$D17</f>
        <v>172.03200000000001</v>
      </c>
      <c r="I17" s="18">
        <f>INDEX(aux!$N$3:$Q$4,MATCH(I$7,aux!$M$3:$M$4,0),IF($G$6=aux!$N$2,1)+IF($G$6=aux!$O$2,2)+IF($G$6=aux!$P$2,3)+IF($G$6=aux!$Q$2,4))*$C17</f>
        <v>122.88000000000002</v>
      </c>
      <c r="J17" s="38">
        <f>INDEX(aux!$N$3:$Q$4,MATCH(J$7,aux!$M$3:$M$4,0),IF($G$6=aux!$N$2,1)+IF($G$6=aux!$O$2,2)+IF($G$6=aux!$P$2,3)+IF($G$6=aux!$Q$2,4))*$D17</f>
        <v>172.03200000000001</v>
      </c>
      <c r="K17" s="18">
        <f>INDEX(aux!$N$3:$Q$4,MATCH(K$7,aux!$M$3:$M$4,0),IF($K$6=aux!$N$2,1)+IF($K$6=aux!$O$2,2)+IF($K$6=aux!$P$2,3)+IF($K$6=aux!$Q$2,4))*$C17</f>
        <v>147.45600000000002</v>
      </c>
      <c r="L17" s="18">
        <f>INDEX(aux!$N$3:$Q$4,MATCH(L$7,aux!$M$3:$M$4,0),IF($K$6=aux!$N$2,1)+IF($K$6=aux!$O$2,2)+IF($K$6=aux!$P$2,3)+IF($K$6=aux!$Q$2,4))*$D17</f>
        <v>206.4384</v>
      </c>
      <c r="M17" s="18">
        <f>INDEX(aux!$N$3:$Q$4,MATCH(M$7,aux!$M$3:$M$4,0),IF($K$6=aux!$N$2,1)+IF($K$6=aux!$O$2,2)+IF($K$6=aux!$P$2,3)+IF($K$6=aux!$Q$2,4))*$C17</f>
        <v>196.60800000000006</v>
      </c>
      <c r="N17" s="38">
        <f>INDEX(aux!$N$3:$Q$4,MATCH(N$7,aux!$M$3:$M$4,0),IF($K$6=aux!$N$2,1)+IF($K$6=aux!$O$2,2)+IF($K$6=aux!$P$2,3)+IF($K$6=aux!$Q$2,4))*$D17</f>
        <v>275.25120000000004</v>
      </c>
      <c r="O17" s="18">
        <f>INDEX(aux!$N$3:$Q$4,MATCH(O$7,aux!$M$3:$M$4,0),IF($O$6=aux!$N$2,1)+IF($O$6=aux!$O$2,2)+IF($O$6=aux!$P$2,3)+IF($O$6=aux!$Q$2,4))*$C17</f>
        <v>159.74400000000003</v>
      </c>
      <c r="P17" s="18">
        <f>INDEX(aux!$N$3:$Q$4,MATCH(P$7,aux!$M$3:$M$4,0),IF($O$6=aux!$N$2,1)+IF($O$6=aux!$O$2,2)+IF($O$6=aux!$P$2,3)+IF($O$6=aux!$Q$2,4))*$D17</f>
        <v>223.64160000000001</v>
      </c>
      <c r="Q17" s="18">
        <f>INDEX(aux!$N$3:$Q$4,MATCH(Q$7,aux!$M$3:$M$4,0),IF($O$6=aux!$N$2,1)+IF($O$6=aux!$O$2,2)+IF($O$6=aux!$P$2,3)+IF($O$6=aux!$Q$2,4))*$C17</f>
        <v>221.18400000000005</v>
      </c>
      <c r="R17" s="38">
        <f>INDEX(aux!$N$3:$Q$4,MATCH(R$7,aux!$M$3:$M$4,0),IF($O$6=aux!$N$2,1)+IF($O$6=aux!$O$2,2)+IF($O$6=aux!$P$2,3)+IF($O$6=aux!$Q$2,4))*$D17</f>
        <v>309.6576</v>
      </c>
      <c r="S17" s="18">
        <f>INDEX(aux!$N$3:$Q$4,MATCH(S$7,aux!$M$3:$M$4,0),IF($S$6=aux!$N$2,1)+IF($S$6=aux!$O$2,2)+IF($S$6=aux!$P$2,3)+IF($S$6=aux!$Q$2,4))*$C17</f>
        <v>172.03200000000001</v>
      </c>
      <c r="T17" s="18">
        <f>INDEX(aux!$N$3:$Q$4,MATCH(T$7,aux!$M$3:$M$4,0),IF($S$6=aux!$N$2,1)+IF($S$6=aux!$O$2,2)+IF($S$6=aux!$P$2,3)+IF($S$6=aux!$Q$2,4))*$D17</f>
        <v>240.84479999999999</v>
      </c>
      <c r="U17" s="18">
        <f>INDEX(aux!$N$3:$Q$4,MATCH(U$7,aux!$M$3:$M$4,0),IF($S$6=aux!$N$2,1)+IF($S$6=aux!$O$2,2)+IF($S$6=aux!$P$2,3)+IF($S$6=aux!$Q$2,4))*$C17</f>
        <v>245.76000000000005</v>
      </c>
      <c r="V17" s="19">
        <f>INDEX(aux!$N$3:$Q$4,MATCH(V$7,aux!$M$3:$M$4,0),IF($S$6=aux!$N$2,1)+IF($S$6=aux!$O$2,2)+IF($S$6=aux!$P$2,3)+IF($S$6=aux!$Q$2,4))*$D17</f>
        <v>344.06400000000002</v>
      </c>
    </row>
    <row r="18" spans="2:22" ht="15.75" thickBot="1" x14ac:dyDescent="0.3"/>
    <row r="19" spans="2:22" x14ac:dyDescent="0.25">
      <c r="B19" s="25" t="str">
        <f>aux!$A$4</f>
        <v>HA-30</v>
      </c>
      <c r="C19" s="10" t="s">
        <v>19</v>
      </c>
      <c r="D19" s="10"/>
      <c r="E19" s="10"/>
      <c r="F19" s="30"/>
      <c r="G19" s="10" t="s">
        <v>17</v>
      </c>
      <c r="H19" s="10"/>
      <c r="I19" s="10"/>
      <c r="J19" s="30"/>
      <c r="K19" s="10" t="str">
        <f>G19</f>
        <v>SOLAPE (ls) [cm]</v>
      </c>
      <c r="L19" s="10"/>
      <c r="M19" s="10"/>
      <c r="N19" s="30"/>
      <c r="O19" s="10" t="str">
        <f>K19</f>
        <v>SOLAPE (ls) [cm]</v>
      </c>
      <c r="P19" s="10"/>
      <c r="Q19" s="10"/>
      <c r="R19" s="30"/>
      <c r="S19" s="10" t="str">
        <f>O19</f>
        <v>SOLAPE (ls) [cm]</v>
      </c>
      <c r="T19" s="10"/>
      <c r="U19" s="10"/>
      <c r="V19" s="11"/>
    </row>
    <row r="20" spans="2:22" x14ac:dyDescent="0.25">
      <c r="B20" s="26" t="str">
        <f>aux!$B$2</f>
        <v>B400</v>
      </c>
      <c r="C20" s="6" t="str">
        <f>aux!$I$1</f>
        <v>Tipo de anclaje y de carga</v>
      </c>
      <c r="D20" s="6"/>
      <c r="E20" s="6"/>
      <c r="F20" s="31"/>
      <c r="G20" s="8">
        <f>aux!$N$2</f>
        <v>0</v>
      </c>
      <c r="H20" s="6" t="str">
        <f>aux!$N$1</f>
        <v>Barras traccionadas / acero total</v>
      </c>
      <c r="I20" s="6"/>
      <c r="J20" s="31"/>
      <c r="K20" s="8">
        <f>aux!$O$2</f>
        <v>0.33</v>
      </c>
      <c r="L20" s="6" t="str">
        <f>H20</f>
        <v>Barras traccionadas / acero total</v>
      </c>
      <c r="M20" s="6"/>
      <c r="N20" s="31"/>
      <c r="O20" s="8">
        <f>aux!$P$2</f>
        <v>0.5</v>
      </c>
      <c r="P20" s="6" t="str">
        <f>L20</f>
        <v>Barras traccionadas / acero total</v>
      </c>
      <c r="Q20" s="6"/>
      <c r="R20" s="31"/>
      <c r="S20" s="8" t="str">
        <f>aux!$Q$2</f>
        <v>&gt;50%</v>
      </c>
      <c r="T20" s="6" t="str">
        <f>P20</f>
        <v>Barras traccionadas / acero total</v>
      </c>
      <c r="U20" s="6"/>
      <c r="V20" s="12"/>
    </row>
    <row r="21" spans="2:22" x14ac:dyDescent="0.25">
      <c r="B21" s="26" t="str">
        <f>aux!$V$2</f>
        <v>Sin sismo</v>
      </c>
      <c r="C21" s="6" t="str">
        <f>aux!$I$2</f>
        <v>pat.gan.U(-)/prol.</v>
      </c>
      <c r="D21" s="7" t="str">
        <f>C21</f>
        <v>pat.gan.U(-)/prol.</v>
      </c>
      <c r="E21" s="6" t="str">
        <f>aux!$I$3</f>
        <v>pat.gan.U(+)/trans.</v>
      </c>
      <c r="F21" s="32" t="str">
        <f>E21</f>
        <v>pat.gan.U(+)/trans.</v>
      </c>
      <c r="G21" s="6" t="str">
        <f>aux!$M$4</f>
        <v>dtrans&gt;10Φ</v>
      </c>
      <c r="H21" s="7" t="str">
        <f>G21</f>
        <v>dtrans&gt;10Φ</v>
      </c>
      <c r="I21" s="6" t="str">
        <f>aux!$M$3</f>
        <v>dtrans&lt;10Φ</v>
      </c>
      <c r="J21" s="32" t="str">
        <f>I21</f>
        <v>dtrans&lt;10Φ</v>
      </c>
      <c r="K21" s="6" t="str">
        <f>G21</f>
        <v>dtrans&gt;10Φ</v>
      </c>
      <c r="L21" s="7" t="str">
        <f t="shared" ref="L21:L22" si="8">H21</f>
        <v>dtrans&gt;10Φ</v>
      </c>
      <c r="M21" s="6" t="str">
        <f t="shared" ref="M21:M22" si="9">I21</f>
        <v>dtrans&lt;10Φ</v>
      </c>
      <c r="N21" s="32" t="str">
        <f t="shared" ref="N21:N22" si="10">J21</f>
        <v>dtrans&lt;10Φ</v>
      </c>
      <c r="O21" s="6" t="str">
        <f>K21</f>
        <v>dtrans&gt;10Φ</v>
      </c>
      <c r="P21" s="7" t="str">
        <f t="shared" ref="P21:P22" si="11">L21</f>
        <v>dtrans&gt;10Φ</v>
      </c>
      <c r="Q21" s="6" t="str">
        <f t="shared" ref="Q21:Q22" si="12">M21</f>
        <v>dtrans&lt;10Φ</v>
      </c>
      <c r="R21" s="32" t="str">
        <f t="shared" ref="R21:R22" si="13">N21</f>
        <v>dtrans&lt;10Φ</v>
      </c>
      <c r="S21" s="6" t="str">
        <f>O21</f>
        <v>dtrans&gt;10Φ</v>
      </c>
      <c r="T21" s="7" t="str">
        <f t="shared" ref="T21:T22" si="14">P21</f>
        <v>dtrans&gt;10Φ</v>
      </c>
      <c r="U21" s="6" t="str">
        <f t="shared" ref="U21:U22" si="15">Q21</f>
        <v>dtrans&lt;10Φ</v>
      </c>
      <c r="V21" s="13" t="str">
        <f t="shared" ref="V21:V22" si="16">R21</f>
        <v>dtrans&lt;10Φ</v>
      </c>
    </row>
    <row r="22" spans="2:22" x14ac:dyDescent="0.25">
      <c r="B22" s="27" t="s">
        <v>32</v>
      </c>
      <c r="C22" s="6" t="str">
        <f>aux!$F$2</f>
        <v>I</v>
      </c>
      <c r="D22" s="6" t="str">
        <f>aux!$G$2</f>
        <v>II</v>
      </c>
      <c r="E22" s="6" t="str">
        <f>C22</f>
        <v>I</v>
      </c>
      <c r="F22" s="31" t="str">
        <f>D22</f>
        <v>II</v>
      </c>
      <c r="G22" s="6" t="str">
        <f>C22</f>
        <v>I</v>
      </c>
      <c r="H22" s="6" t="str">
        <f t="shared" ref="H22" si="17">D22</f>
        <v>II</v>
      </c>
      <c r="I22" s="6" t="str">
        <f t="shared" ref="I22" si="18">E22</f>
        <v>I</v>
      </c>
      <c r="J22" s="31" t="str">
        <f t="shared" ref="J22" si="19">F22</f>
        <v>II</v>
      </c>
      <c r="K22" s="6" t="str">
        <f>G22</f>
        <v>I</v>
      </c>
      <c r="L22" s="6" t="str">
        <f t="shared" si="8"/>
        <v>II</v>
      </c>
      <c r="M22" s="6" t="str">
        <f t="shared" si="9"/>
        <v>I</v>
      </c>
      <c r="N22" s="31" t="str">
        <f t="shared" si="10"/>
        <v>II</v>
      </c>
      <c r="O22" s="6" t="str">
        <f>K22</f>
        <v>I</v>
      </c>
      <c r="P22" s="6" t="str">
        <f t="shared" si="11"/>
        <v>II</v>
      </c>
      <c r="Q22" s="6" t="str">
        <f t="shared" si="12"/>
        <v>I</v>
      </c>
      <c r="R22" s="31" t="str">
        <f t="shared" si="13"/>
        <v>II</v>
      </c>
      <c r="S22" s="6" t="str">
        <f>O22</f>
        <v>I</v>
      </c>
      <c r="T22" s="6" t="str">
        <f t="shared" si="14"/>
        <v>II</v>
      </c>
      <c r="U22" s="6" t="str">
        <f t="shared" si="15"/>
        <v>I</v>
      </c>
      <c r="V22" s="12" t="str">
        <f t="shared" si="16"/>
        <v>II</v>
      </c>
    </row>
    <row r="23" spans="2:22" x14ac:dyDescent="0.25">
      <c r="B23" s="20">
        <v>6</v>
      </c>
      <c r="C23" s="40">
        <f>INDEX(aux!$W$2:$W$3,MATCH($B$7,aux!$V$2:$V$3,0))*$B23/10+MAX(INDEX(aux!$K$2:$K$3,MATCH(C$7,aux!$I$2:$I$3,0))*(IF(C$8=aux!$F$2,aux!$F$3,aux!$G$3))*INDEX(aux!$B$3:$C$7,MATCH($B$19,aux!$A$3:$A$7,0),(IF($B$6=aux!$B$2,1,2)))*($B23/10)^2,INDEX(aux!$K$2:$K$3,MATCH(C$7,aux!$I$2:$I$3,0))*VALUE(RIGHT($B$6,3))/(IF(C$8=aux!$F$2,aux!$F$4,aux!$G$4))*$B23/10,10*$B23/10,15)</f>
        <v>15</v>
      </c>
      <c r="D23" s="21">
        <f>INDEX(aux!$W$2:$W$3,MATCH($B$7,aux!$V$2:$V$3,0))*$B23/10+MAX(INDEX(aux!$K$2:$K$3,MATCH(D$7,aux!$I$2:$I$3,0))*(IF(D$8=aux!$F$2,aux!$F$3,aux!$G$3))*INDEX(aux!$B$3:$C$7,MATCH($B$19,aux!$A$3:$A$7,0),(IF($B$6=aux!$B$2,1,2)))*($B23/10)^2,INDEX(aux!$K$2:$K$3,MATCH(D$7,aux!$I$2:$I$3,0))*VALUE(RIGHT($B$6,3))/(IF(D$8=aux!$F$2,aux!$F$4,aux!$G$4))*$B23/10,10*$B23/10,15)</f>
        <v>17.142857142857146</v>
      </c>
      <c r="E23" s="21">
        <f>INDEX(aux!$W$2:$W$3,MATCH($B$7,aux!$V$2:$V$3,0))*$B23/10+MAX(INDEX(aux!$K$2:$K$3,MATCH(E$7,aux!$I$2:$I$3,0))*(IF(E$8=aux!$F$2,aux!$F$3,aux!$G$3))*INDEX(aux!$B$3:$C$7,MATCH($B$19,aux!$A$3:$A$7,0),(IF($B$6=aux!$B$2,1,2)))*($B23/10)^2,INDEX(aux!$K$2:$K$3,MATCH(E$7,aux!$I$2:$I$3,0))*VALUE(RIGHT($B$6,3))/(IF(E$8=aux!$F$2,aux!$F$4,aux!$G$4))*$B23/10,10*$B23/10,15)</f>
        <v>15</v>
      </c>
      <c r="F23" s="33">
        <f>INDEX(aux!$W$2:$W$3,MATCH($B$7,aux!$V$2:$V$3,0))*$B23/10+MAX(INDEX(aux!$K$2:$K$3,MATCH(F$7,aux!$I$2:$I$3,0))*(IF(F$8=aux!$F$2,aux!$F$3,aux!$G$3))*INDEX(aux!$B$3:$C$7,MATCH($B$19,aux!$A$3:$A$7,0),(IF($B$6=aux!$B$2,1,2)))*($B23/10)^2,INDEX(aux!$K$2:$K$3,MATCH(F$7,aux!$I$2:$I$3,0))*VALUE(RIGHT($B$6,3))/(IF(F$8=aux!$F$2,aux!$F$4,aux!$G$4))*$B23/10,10*$B23/10,15)</f>
        <v>15</v>
      </c>
      <c r="G23" s="22">
        <f>INDEX(aux!$N$3:$Q$4,MATCH(G$7,aux!$M$3:$M$4,0),IF($G$6=aux!$N$2,1)+IF($G$6=aux!$O$2,2)+IF($G$6=aux!$P$2,3)+IF($G$6=aux!$Q$2,4))*$C23</f>
        <v>15</v>
      </c>
      <c r="H23" s="22">
        <f>INDEX(aux!$N$3:$Q$4,MATCH(H$7,aux!$M$3:$M$4,0),IF($G$6=aux!$N$2,1)+IF($G$6=aux!$O$2,2)+IF($G$6=aux!$P$2,3)+IF($G$6=aux!$Q$2,4))*$D23</f>
        <v>17.142857142857146</v>
      </c>
      <c r="I23" s="22">
        <f>INDEX(aux!$N$3:$Q$4,MATCH(I$7,aux!$M$3:$M$4,0),IF($G$6=aux!$N$2,1)+IF($G$6=aux!$O$2,2)+IF($G$6=aux!$P$2,3)+IF($G$6=aux!$Q$2,4))*$C23</f>
        <v>15</v>
      </c>
      <c r="J23" s="36">
        <f>INDEX(aux!$N$3:$Q$4,MATCH(J$7,aux!$M$3:$M$4,0),IF($G$6=aux!$N$2,1)+IF($G$6=aux!$O$2,2)+IF($G$6=aux!$P$2,3)+IF($G$6=aux!$Q$2,4))*$D23</f>
        <v>17.142857142857146</v>
      </c>
      <c r="K23" s="22">
        <f>INDEX(aux!$N$3:$Q$4,MATCH(K$7,aux!$M$3:$M$4,0),IF($K$6=aux!$N$2,1)+IF($K$6=aux!$O$2,2)+IF($K$6=aux!$P$2,3)+IF($K$6=aux!$Q$2,4))*$C23</f>
        <v>18</v>
      </c>
      <c r="L23" s="22">
        <f>INDEX(aux!$N$3:$Q$4,MATCH(L$7,aux!$M$3:$M$4,0),IF($K$6=aux!$N$2,1)+IF($K$6=aux!$O$2,2)+IF($K$6=aux!$P$2,3)+IF($K$6=aux!$Q$2,4))*$D23</f>
        <v>20.571428571428573</v>
      </c>
      <c r="M23" s="22">
        <f>INDEX(aux!$N$3:$Q$4,MATCH(M$7,aux!$M$3:$M$4,0),IF($K$6=aux!$N$2,1)+IF($K$6=aux!$O$2,2)+IF($K$6=aux!$P$2,3)+IF($K$6=aux!$Q$2,4))*$C23</f>
        <v>24</v>
      </c>
      <c r="N23" s="36">
        <f>INDEX(aux!$N$3:$Q$4,MATCH(N$7,aux!$M$3:$M$4,0),IF($K$6=aux!$N$2,1)+IF($K$6=aux!$O$2,2)+IF($K$6=aux!$P$2,3)+IF($K$6=aux!$Q$2,4))*$D23</f>
        <v>27.428571428571434</v>
      </c>
      <c r="O23" s="22">
        <f>INDEX(aux!$N$3:$Q$4,MATCH(O$7,aux!$M$3:$M$4,0),IF($O$6=aux!$N$2,1)+IF($O$6=aux!$O$2,2)+IF($O$6=aux!$P$2,3)+IF($O$6=aux!$Q$2,4))*$C23</f>
        <v>19.5</v>
      </c>
      <c r="P23" s="22">
        <f>INDEX(aux!$N$3:$Q$4,MATCH(P$7,aux!$M$3:$M$4,0),IF($O$6=aux!$N$2,1)+IF($O$6=aux!$O$2,2)+IF($O$6=aux!$P$2,3)+IF($O$6=aux!$Q$2,4))*$D23</f>
        <v>22.285714285714292</v>
      </c>
      <c r="Q23" s="22">
        <f>INDEX(aux!$N$3:$Q$4,MATCH(Q$7,aux!$M$3:$M$4,0),IF($O$6=aux!$N$2,1)+IF($O$6=aux!$O$2,2)+IF($O$6=aux!$P$2,3)+IF($O$6=aux!$Q$2,4))*$C23</f>
        <v>27</v>
      </c>
      <c r="R23" s="36">
        <f>INDEX(aux!$N$3:$Q$4,MATCH(R$7,aux!$M$3:$M$4,0),IF($O$6=aux!$N$2,1)+IF($O$6=aux!$O$2,2)+IF($O$6=aux!$P$2,3)+IF($O$6=aux!$Q$2,4))*$D23</f>
        <v>30.857142857142865</v>
      </c>
      <c r="S23" s="22">
        <f>INDEX(aux!$N$3:$Q$4,MATCH(S$7,aux!$M$3:$M$4,0),IF($S$6=aux!$N$2,1)+IF($S$6=aux!$O$2,2)+IF($S$6=aux!$P$2,3)+IF($S$6=aux!$Q$2,4))*$C23</f>
        <v>21</v>
      </c>
      <c r="T23" s="22">
        <f>INDEX(aux!$N$3:$Q$4,MATCH(T$7,aux!$M$3:$M$4,0),IF($S$6=aux!$N$2,1)+IF($S$6=aux!$O$2,2)+IF($S$6=aux!$P$2,3)+IF($S$6=aux!$Q$2,4))*$D23</f>
        <v>24.000000000000004</v>
      </c>
      <c r="U23" s="22">
        <f>INDEX(aux!$N$3:$Q$4,MATCH(U$7,aux!$M$3:$M$4,0),IF($S$6=aux!$N$2,1)+IF($S$6=aux!$O$2,2)+IF($S$6=aux!$P$2,3)+IF($S$6=aux!$Q$2,4))*$C23</f>
        <v>30</v>
      </c>
      <c r="V23" s="23">
        <f>INDEX(aux!$N$3:$Q$4,MATCH(V$7,aux!$M$3:$M$4,0),IF($S$6=aux!$N$2,1)+IF($S$6=aux!$O$2,2)+IF($S$6=aux!$P$2,3)+IF($S$6=aux!$Q$2,4))*$D23</f>
        <v>34.285714285714292</v>
      </c>
    </row>
    <row r="24" spans="2:22" x14ac:dyDescent="0.25">
      <c r="B24" s="14">
        <v>8</v>
      </c>
      <c r="C24" s="41">
        <f>INDEX(aux!$W$2:$W$3,MATCH($B$7,aux!$V$2:$V$3,0))*$B24/10+MAX(INDEX(aux!$K$2:$K$3,MATCH(C$7,aux!$I$2:$I$3,0))*(IF(C$8=aux!$F$2,aux!$F$3,aux!$G$3))*INDEX(aux!$B$3:$C$7,MATCH($B$19,aux!$A$3:$A$7,0),(IF($B$6=aux!$B$2,1,2)))*($B24/10)^2,INDEX(aux!$K$2:$K$3,MATCH(C$7,aux!$I$2:$I$3,0))*VALUE(RIGHT($B$6,3))/(IF(C$8=aux!$F$2,aux!$F$4,aux!$G$4))*$B24/10,10*$B24/10,15)</f>
        <v>16</v>
      </c>
      <c r="D24" s="5">
        <f>INDEX(aux!$W$2:$W$3,MATCH($B$7,aux!$V$2:$V$3,0))*$B24/10+MAX(INDEX(aux!$K$2:$K$3,MATCH(D$7,aux!$I$2:$I$3,0))*(IF(D$8=aux!$F$2,aux!$F$3,aux!$G$3))*INDEX(aux!$B$3:$C$7,MATCH($B$19,aux!$A$3:$A$7,0),(IF($B$6=aux!$B$2,1,2)))*($B24/10)^2,INDEX(aux!$K$2:$K$3,MATCH(D$7,aux!$I$2:$I$3,0))*VALUE(RIGHT($B$6,3))/(IF(D$8=aux!$F$2,aux!$F$4,aux!$G$4))*$B24/10,10*$B24/10,15)</f>
        <v>22.857142857142858</v>
      </c>
      <c r="E24" s="5">
        <f>INDEX(aux!$W$2:$W$3,MATCH($B$7,aux!$V$2:$V$3,0))*$B24/10+MAX(INDEX(aux!$K$2:$K$3,MATCH(E$7,aux!$I$2:$I$3,0))*(IF(E$8=aux!$F$2,aux!$F$3,aux!$G$3))*INDEX(aux!$B$3:$C$7,MATCH($B$19,aux!$A$3:$A$7,0),(IF($B$6=aux!$B$2,1,2)))*($B24/10)^2,INDEX(aux!$K$2:$K$3,MATCH(E$7,aux!$I$2:$I$3,0))*VALUE(RIGHT($B$6,3))/(IF(E$8=aux!$F$2,aux!$F$4,aux!$G$4))*$B24/10,10*$B24/10,15)</f>
        <v>15</v>
      </c>
      <c r="F24" s="34">
        <f>INDEX(aux!$W$2:$W$3,MATCH($B$7,aux!$V$2:$V$3,0))*$B24/10+MAX(INDEX(aux!$K$2:$K$3,MATCH(F$7,aux!$I$2:$I$3,0))*(IF(F$8=aux!$F$2,aux!$F$3,aux!$G$3))*INDEX(aux!$B$3:$C$7,MATCH($B$19,aux!$A$3:$A$7,0),(IF($B$6=aux!$B$2,1,2)))*($B24/10)^2,INDEX(aux!$K$2:$K$3,MATCH(F$7,aux!$I$2:$I$3,0))*VALUE(RIGHT($B$6,3))/(IF(F$8=aux!$F$2,aux!$F$4,aux!$G$4))*$B24/10,10*$B24/10,15)</f>
        <v>16</v>
      </c>
      <c r="G24" s="9">
        <f>INDEX(aux!$N$3:$Q$4,MATCH(G$7,aux!$M$3:$M$4,0),IF($G$6=aux!$N$2,1)+IF($G$6=aux!$O$2,2)+IF($G$6=aux!$P$2,3)+IF($G$6=aux!$Q$2,4))*$C24</f>
        <v>16</v>
      </c>
      <c r="H24" s="9">
        <f>INDEX(aux!$N$3:$Q$4,MATCH(H$7,aux!$M$3:$M$4,0),IF($G$6=aux!$N$2,1)+IF($G$6=aux!$O$2,2)+IF($G$6=aux!$P$2,3)+IF($G$6=aux!$Q$2,4))*$D24</f>
        <v>22.857142857142858</v>
      </c>
      <c r="I24" s="9">
        <f>INDEX(aux!$N$3:$Q$4,MATCH(I$7,aux!$M$3:$M$4,0),IF($G$6=aux!$N$2,1)+IF($G$6=aux!$O$2,2)+IF($G$6=aux!$P$2,3)+IF($G$6=aux!$Q$2,4))*$C24</f>
        <v>16</v>
      </c>
      <c r="J24" s="37">
        <f>INDEX(aux!$N$3:$Q$4,MATCH(J$7,aux!$M$3:$M$4,0),IF($G$6=aux!$N$2,1)+IF($G$6=aux!$O$2,2)+IF($G$6=aux!$P$2,3)+IF($G$6=aux!$Q$2,4))*$D24</f>
        <v>22.857142857142858</v>
      </c>
      <c r="K24" s="9">
        <f>INDEX(aux!$N$3:$Q$4,MATCH(K$7,aux!$M$3:$M$4,0),IF($K$6=aux!$N$2,1)+IF($K$6=aux!$O$2,2)+IF($K$6=aux!$P$2,3)+IF($K$6=aux!$Q$2,4))*$C24</f>
        <v>19.2</v>
      </c>
      <c r="L24" s="9">
        <f>INDEX(aux!$N$3:$Q$4,MATCH(L$7,aux!$M$3:$M$4,0),IF($K$6=aux!$N$2,1)+IF($K$6=aux!$O$2,2)+IF($K$6=aux!$P$2,3)+IF($K$6=aux!$Q$2,4))*$D24</f>
        <v>27.428571428571427</v>
      </c>
      <c r="M24" s="9">
        <f>INDEX(aux!$N$3:$Q$4,MATCH(M$7,aux!$M$3:$M$4,0),IF($K$6=aux!$N$2,1)+IF($K$6=aux!$O$2,2)+IF($K$6=aux!$P$2,3)+IF($K$6=aux!$Q$2,4))*$C24</f>
        <v>25.6</v>
      </c>
      <c r="N24" s="37">
        <f>INDEX(aux!$N$3:$Q$4,MATCH(N$7,aux!$M$3:$M$4,0),IF($K$6=aux!$N$2,1)+IF($K$6=aux!$O$2,2)+IF($K$6=aux!$P$2,3)+IF($K$6=aux!$Q$2,4))*$D24</f>
        <v>36.571428571428577</v>
      </c>
      <c r="O24" s="9">
        <f>INDEX(aux!$N$3:$Q$4,MATCH(O$7,aux!$M$3:$M$4,0),IF($O$6=aux!$N$2,1)+IF($O$6=aux!$O$2,2)+IF($O$6=aux!$P$2,3)+IF($O$6=aux!$Q$2,4))*$C24</f>
        <v>20.8</v>
      </c>
      <c r="P24" s="9">
        <f>INDEX(aux!$N$3:$Q$4,MATCH(P$7,aux!$M$3:$M$4,0),IF($O$6=aux!$N$2,1)+IF($O$6=aux!$O$2,2)+IF($O$6=aux!$P$2,3)+IF($O$6=aux!$Q$2,4))*$D24</f>
        <v>29.714285714285715</v>
      </c>
      <c r="Q24" s="9">
        <f>INDEX(aux!$N$3:$Q$4,MATCH(Q$7,aux!$M$3:$M$4,0),IF($O$6=aux!$N$2,1)+IF($O$6=aux!$O$2,2)+IF($O$6=aux!$P$2,3)+IF($O$6=aux!$Q$2,4))*$C24</f>
        <v>28.8</v>
      </c>
      <c r="R24" s="37">
        <f>INDEX(aux!$N$3:$Q$4,MATCH(R$7,aux!$M$3:$M$4,0),IF($O$6=aux!$N$2,1)+IF($O$6=aux!$O$2,2)+IF($O$6=aux!$P$2,3)+IF($O$6=aux!$Q$2,4))*$D24</f>
        <v>41.142857142857146</v>
      </c>
      <c r="S24" s="9">
        <f>INDEX(aux!$N$3:$Q$4,MATCH(S$7,aux!$M$3:$M$4,0),IF($S$6=aux!$N$2,1)+IF($S$6=aux!$O$2,2)+IF($S$6=aux!$P$2,3)+IF($S$6=aux!$Q$2,4))*$C24</f>
        <v>22.4</v>
      </c>
      <c r="T24" s="9">
        <f>INDEX(aux!$N$3:$Q$4,MATCH(T$7,aux!$M$3:$M$4,0),IF($S$6=aux!$N$2,1)+IF($S$6=aux!$O$2,2)+IF($S$6=aux!$P$2,3)+IF($S$6=aux!$Q$2,4))*$D24</f>
        <v>32</v>
      </c>
      <c r="U24" s="9">
        <f>INDEX(aux!$N$3:$Q$4,MATCH(U$7,aux!$M$3:$M$4,0),IF($S$6=aux!$N$2,1)+IF($S$6=aux!$O$2,2)+IF($S$6=aux!$P$2,3)+IF($S$6=aux!$Q$2,4))*$C24</f>
        <v>32</v>
      </c>
      <c r="V24" s="15">
        <f>INDEX(aux!$N$3:$Q$4,MATCH(V$7,aux!$M$3:$M$4,0),IF($S$6=aux!$N$2,1)+IF($S$6=aux!$O$2,2)+IF($S$6=aux!$P$2,3)+IF($S$6=aux!$Q$2,4))*$D24</f>
        <v>45.714285714285715</v>
      </c>
    </row>
    <row r="25" spans="2:22" x14ac:dyDescent="0.25">
      <c r="B25" s="14">
        <v>10</v>
      </c>
      <c r="C25" s="41">
        <f>INDEX(aux!$W$2:$W$3,MATCH($B$7,aux!$V$2:$V$3,0))*$B25/10+MAX(INDEX(aux!$K$2:$K$3,MATCH(C$7,aux!$I$2:$I$3,0))*(IF(C$8=aux!$F$2,aux!$F$3,aux!$G$3))*INDEX(aux!$B$3:$C$7,MATCH($B$19,aux!$A$3:$A$7,0),(IF($B$6=aux!$B$2,1,2)))*($B25/10)^2,INDEX(aux!$K$2:$K$3,MATCH(C$7,aux!$I$2:$I$3,0))*VALUE(RIGHT($B$6,3))/(IF(C$8=aux!$F$2,aux!$F$4,aux!$G$4))*$B25/10,10*$B25/10,15)</f>
        <v>20</v>
      </c>
      <c r="D25" s="5">
        <f>INDEX(aux!$W$2:$W$3,MATCH($B$7,aux!$V$2:$V$3,0))*$B25/10+MAX(INDEX(aux!$K$2:$K$3,MATCH(D$7,aux!$I$2:$I$3,0))*(IF(D$8=aux!$F$2,aux!$F$3,aux!$G$3))*INDEX(aux!$B$3:$C$7,MATCH($B$19,aux!$A$3:$A$7,0),(IF($B$6=aux!$B$2,1,2)))*($B25/10)^2,INDEX(aux!$K$2:$K$3,MATCH(D$7,aux!$I$2:$I$3,0))*VALUE(RIGHT($B$6,3))/(IF(D$8=aux!$F$2,aux!$F$4,aux!$G$4))*$B25/10,10*$B25/10,15)</f>
        <v>28.571428571428573</v>
      </c>
      <c r="E25" s="5">
        <f>INDEX(aux!$W$2:$W$3,MATCH($B$7,aux!$V$2:$V$3,0))*$B25/10+MAX(INDEX(aux!$K$2:$K$3,MATCH(E$7,aux!$I$2:$I$3,0))*(IF(E$8=aux!$F$2,aux!$F$3,aux!$G$3))*INDEX(aux!$B$3:$C$7,MATCH($B$19,aux!$A$3:$A$7,0),(IF($B$6=aux!$B$2,1,2)))*($B25/10)^2,INDEX(aux!$K$2:$K$3,MATCH(E$7,aux!$I$2:$I$3,0))*VALUE(RIGHT($B$6,3))/(IF(E$8=aux!$F$2,aux!$F$4,aux!$G$4))*$B25/10,10*$B25/10,15)</f>
        <v>15</v>
      </c>
      <c r="F25" s="34">
        <f>INDEX(aux!$W$2:$W$3,MATCH($B$7,aux!$V$2:$V$3,0))*$B25/10+MAX(INDEX(aux!$K$2:$K$3,MATCH(F$7,aux!$I$2:$I$3,0))*(IF(F$8=aux!$F$2,aux!$F$3,aux!$G$3))*INDEX(aux!$B$3:$C$7,MATCH($B$19,aux!$A$3:$A$7,0),(IF($B$6=aux!$B$2,1,2)))*($B25/10)^2,INDEX(aux!$K$2:$K$3,MATCH(F$7,aux!$I$2:$I$3,0))*VALUE(RIGHT($B$6,3))/(IF(F$8=aux!$F$2,aux!$F$4,aux!$G$4))*$B25/10,10*$B25/10,15)</f>
        <v>20</v>
      </c>
      <c r="G25" s="9">
        <f>INDEX(aux!$N$3:$Q$4,MATCH(G$7,aux!$M$3:$M$4,0),IF($G$6=aux!$N$2,1)+IF($G$6=aux!$O$2,2)+IF($G$6=aux!$P$2,3)+IF($G$6=aux!$Q$2,4))*$C25</f>
        <v>20</v>
      </c>
      <c r="H25" s="9">
        <f>INDEX(aux!$N$3:$Q$4,MATCH(H$7,aux!$M$3:$M$4,0),IF($G$6=aux!$N$2,1)+IF($G$6=aux!$O$2,2)+IF($G$6=aux!$P$2,3)+IF($G$6=aux!$Q$2,4))*$D25</f>
        <v>28.571428571428573</v>
      </c>
      <c r="I25" s="9">
        <f>INDEX(aux!$N$3:$Q$4,MATCH(I$7,aux!$M$3:$M$4,0),IF($G$6=aux!$N$2,1)+IF($G$6=aux!$O$2,2)+IF($G$6=aux!$P$2,3)+IF($G$6=aux!$Q$2,4))*$C25</f>
        <v>20</v>
      </c>
      <c r="J25" s="37">
        <f>INDEX(aux!$N$3:$Q$4,MATCH(J$7,aux!$M$3:$M$4,0),IF($G$6=aux!$N$2,1)+IF($G$6=aux!$O$2,2)+IF($G$6=aux!$P$2,3)+IF($G$6=aux!$Q$2,4))*$D25</f>
        <v>28.571428571428573</v>
      </c>
      <c r="K25" s="9">
        <f>INDEX(aux!$N$3:$Q$4,MATCH(K$7,aux!$M$3:$M$4,0),IF($K$6=aux!$N$2,1)+IF($K$6=aux!$O$2,2)+IF($K$6=aux!$P$2,3)+IF($K$6=aux!$Q$2,4))*$C25</f>
        <v>24</v>
      </c>
      <c r="L25" s="9">
        <f>INDEX(aux!$N$3:$Q$4,MATCH(L$7,aux!$M$3:$M$4,0),IF($K$6=aux!$N$2,1)+IF($K$6=aux!$O$2,2)+IF($K$6=aux!$P$2,3)+IF($K$6=aux!$Q$2,4))*$D25</f>
        <v>34.285714285714285</v>
      </c>
      <c r="M25" s="9">
        <f>INDEX(aux!$N$3:$Q$4,MATCH(M$7,aux!$M$3:$M$4,0),IF($K$6=aux!$N$2,1)+IF($K$6=aux!$O$2,2)+IF($K$6=aux!$P$2,3)+IF($K$6=aux!$Q$2,4))*$C25</f>
        <v>32</v>
      </c>
      <c r="N25" s="37">
        <f>INDEX(aux!$N$3:$Q$4,MATCH(N$7,aux!$M$3:$M$4,0),IF($K$6=aux!$N$2,1)+IF($K$6=aux!$O$2,2)+IF($K$6=aux!$P$2,3)+IF($K$6=aux!$Q$2,4))*$D25</f>
        <v>45.714285714285722</v>
      </c>
      <c r="O25" s="9">
        <f>INDEX(aux!$N$3:$Q$4,MATCH(O$7,aux!$M$3:$M$4,0),IF($O$6=aux!$N$2,1)+IF($O$6=aux!$O$2,2)+IF($O$6=aux!$P$2,3)+IF($O$6=aux!$Q$2,4))*$C25</f>
        <v>26</v>
      </c>
      <c r="P25" s="9">
        <f>INDEX(aux!$N$3:$Q$4,MATCH(P$7,aux!$M$3:$M$4,0),IF($O$6=aux!$N$2,1)+IF($O$6=aux!$O$2,2)+IF($O$6=aux!$P$2,3)+IF($O$6=aux!$Q$2,4))*$D25</f>
        <v>37.142857142857146</v>
      </c>
      <c r="Q25" s="9">
        <f>INDEX(aux!$N$3:$Q$4,MATCH(Q$7,aux!$M$3:$M$4,0),IF($O$6=aux!$N$2,1)+IF($O$6=aux!$O$2,2)+IF($O$6=aux!$P$2,3)+IF($O$6=aux!$Q$2,4))*$C25</f>
        <v>36</v>
      </c>
      <c r="R25" s="37">
        <f>INDEX(aux!$N$3:$Q$4,MATCH(R$7,aux!$M$3:$M$4,0),IF($O$6=aux!$N$2,1)+IF($O$6=aux!$O$2,2)+IF($O$6=aux!$P$2,3)+IF($O$6=aux!$Q$2,4))*$D25</f>
        <v>51.428571428571431</v>
      </c>
      <c r="S25" s="9">
        <f>INDEX(aux!$N$3:$Q$4,MATCH(S$7,aux!$M$3:$M$4,0),IF($S$6=aux!$N$2,1)+IF($S$6=aux!$O$2,2)+IF($S$6=aux!$P$2,3)+IF($S$6=aux!$Q$2,4))*$C25</f>
        <v>28</v>
      </c>
      <c r="T25" s="9">
        <f>INDEX(aux!$N$3:$Q$4,MATCH(T$7,aux!$M$3:$M$4,0),IF($S$6=aux!$N$2,1)+IF($S$6=aux!$O$2,2)+IF($S$6=aux!$P$2,3)+IF($S$6=aux!$Q$2,4))*$D25</f>
        <v>40</v>
      </c>
      <c r="U25" s="9">
        <f>INDEX(aux!$N$3:$Q$4,MATCH(U$7,aux!$M$3:$M$4,0),IF($S$6=aux!$N$2,1)+IF($S$6=aux!$O$2,2)+IF($S$6=aux!$P$2,3)+IF($S$6=aux!$Q$2,4))*$C25</f>
        <v>40</v>
      </c>
      <c r="V25" s="15">
        <f>INDEX(aux!$N$3:$Q$4,MATCH(V$7,aux!$M$3:$M$4,0),IF($S$6=aux!$N$2,1)+IF($S$6=aux!$O$2,2)+IF($S$6=aux!$P$2,3)+IF($S$6=aux!$Q$2,4))*$D25</f>
        <v>57.142857142857146</v>
      </c>
    </row>
    <row r="26" spans="2:22" x14ac:dyDescent="0.25">
      <c r="B26" s="14">
        <v>12</v>
      </c>
      <c r="C26" s="41">
        <f>INDEX(aux!$W$2:$W$3,MATCH($B$7,aux!$V$2:$V$3,0))*$B26/10+MAX(INDEX(aux!$K$2:$K$3,MATCH(C$7,aux!$I$2:$I$3,0))*(IF(C$8=aux!$F$2,aux!$F$3,aux!$G$3))*INDEX(aux!$B$3:$C$7,MATCH($B$19,aux!$A$3:$A$7,0),(IF($B$6=aux!$B$2,1,2)))*($B26/10)^2,INDEX(aux!$K$2:$K$3,MATCH(C$7,aux!$I$2:$I$3,0))*VALUE(RIGHT($B$6,3))/(IF(C$8=aux!$F$2,aux!$F$4,aux!$G$4))*$B26/10,10*$B26/10,15)</f>
        <v>24</v>
      </c>
      <c r="D26" s="5">
        <f>INDEX(aux!$W$2:$W$3,MATCH($B$7,aux!$V$2:$V$3,0))*$B26/10+MAX(INDEX(aux!$K$2:$K$3,MATCH(D$7,aux!$I$2:$I$3,0))*(IF(D$8=aux!$F$2,aux!$F$3,aux!$G$3))*INDEX(aux!$B$3:$C$7,MATCH($B$19,aux!$A$3:$A$7,0),(IF($B$6=aux!$B$2,1,2)))*($B26/10)^2,INDEX(aux!$K$2:$K$3,MATCH(D$7,aux!$I$2:$I$3,0))*VALUE(RIGHT($B$6,3))/(IF(D$8=aux!$F$2,aux!$F$4,aux!$G$4))*$B26/10,10*$B26/10,15)</f>
        <v>34.285714285714292</v>
      </c>
      <c r="E26" s="5">
        <f>INDEX(aux!$W$2:$W$3,MATCH($B$7,aux!$V$2:$V$3,0))*$B26/10+MAX(INDEX(aux!$K$2:$K$3,MATCH(E$7,aux!$I$2:$I$3,0))*(IF(E$8=aux!$F$2,aux!$F$3,aux!$G$3))*INDEX(aux!$B$3:$C$7,MATCH($B$19,aux!$A$3:$A$7,0),(IF($B$6=aux!$B$2,1,2)))*($B26/10)^2,INDEX(aux!$K$2:$K$3,MATCH(E$7,aux!$I$2:$I$3,0))*VALUE(RIGHT($B$6,3))/(IF(E$8=aux!$F$2,aux!$F$4,aux!$G$4))*$B26/10,10*$B26/10,15)</f>
        <v>16.8</v>
      </c>
      <c r="F26" s="34">
        <f>INDEX(aux!$W$2:$W$3,MATCH($B$7,aux!$V$2:$V$3,0))*$B26/10+MAX(INDEX(aux!$K$2:$K$3,MATCH(F$7,aux!$I$2:$I$3,0))*(IF(F$8=aux!$F$2,aux!$F$3,aux!$G$3))*INDEX(aux!$B$3:$C$7,MATCH($B$19,aux!$A$3:$A$7,0),(IF($B$6=aux!$B$2,1,2)))*($B26/10)^2,INDEX(aux!$K$2:$K$3,MATCH(F$7,aux!$I$2:$I$3,0))*VALUE(RIGHT($B$6,3))/(IF(F$8=aux!$F$2,aux!$F$4,aux!$G$4))*$B26/10,10*$B26/10,15)</f>
        <v>24</v>
      </c>
      <c r="G26" s="9">
        <f>INDEX(aux!$N$3:$Q$4,MATCH(G$7,aux!$M$3:$M$4,0),IF($G$6=aux!$N$2,1)+IF($G$6=aux!$O$2,2)+IF($G$6=aux!$P$2,3)+IF($G$6=aux!$Q$2,4))*$C26</f>
        <v>24</v>
      </c>
      <c r="H26" s="9">
        <f>INDEX(aux!$N$3:$Q$4,MATCH(H$7,aux!$M$3:$M$4,0),IF($G$6=aux!$N$2,1)+IF($G$6=aux!$O$2,2)+IF($G$6=aux!$P$2,3)+IF($G$6=aux!$Q$2,4))*$D26</f>
        <v>34.285714285714292</v>
      </c>
      <c r="I26" s="9">
        <f>INDEX(aux!$N$3:$Q$4,MATCH(I$7,aux!$M$3:$M$4,0),IF($G$6=aux!$N$2,1)+IF($G$6=aux!$O$2,2)+IF($G$6=aux!$P$2,3)+IF($G$6=aux!$Q$2,4))*$C26</f>
        <v>24</v>
      </c>
      <c r="J26" s="37">
        <f>INDEX(aux!$N$3:$Q$4,MATCH(J$7,aux!$M$3:$M$4,0),IF($G$6=aux!$N$2,1)+IF($G$6=aux!$O$2,2)+IF($G$6=aux!$P$2,3)+IF($G$6=aux!$Q$2,4))*$D26</f>
        <v>34.285714285714292</v>
      </c>
      <c r="K26" s="9">
        <f>INDEX(aux!$N$3:$Q$4,MATCH(K$7,aux!$M$3:$M$4,0),IF($K$6=aux!$N$2,1)+IF($K$6=aux!$O$2,2)+IF($K$6=aux!$P$2,3)+IF($K$6=aux!$Q$2,4))*$C26</f>
        <v>28.799999999999997</v>
      </c>
      <c r="L26" s="9">
        <f>INDEX(aux!$N$3:$Q$4,MATCH(L$7,aux!$M$3:$M$4,0),IF($K$6=aux!$N$2,1)+IF($K$6=aux!$O$2,2)+IF($K$6=aux!$P$2,3)+IF($K$6=aux!$Q$2,4))*$D26</f>
        <v>41.142857142857146</v>
      </c>
      <c r="M26" s="9">
        <f>INDEX(aux!$N$3:$Q$4,MATCH(M$7,aux!$M$3:$M$4,0),IF($K$6=aux!$N$2,1)+IF($K$6=aux!$O$2,2)+IF($K$6=aux!$P$2,3)+IF($K$6=aux!$Q$2,4))*$C26</f>
        <v>38.400000000000006</v>
      </c>
      <c r="N26" s="37">
        <f>INDEX(aux!$N$3:$Q$4,MATCH(N$7,aux!$M$3:$M$4,0),IF($K$6=aux!$N$2,1)+IF($K$6=aux!$O$2,2)+IF($K$6=aux!$P$2,3)+IF($K$6=aux!$Q$2,4))*$D26</f>
        <v>54.857142857142868</v>
      </c>
      <c r="O26" s="9">
        <f>INDEX(aux!$N$3:$Q$4,MATCH(O$7,aux!$M$3:$M$4,0),IF($O$6=aux!$N$2,1)+IF($O$6=aux!$O$2,2)+IF($O$6=aux!$P$2,3)+IF($O$6=aux!$Q$2,4))*$C26</f>
        <v>31.200000000000003</v>
      </c>
      <c r="P26" s="9">
        <f>INDEX(aux!$N$3:$Q$4,MATCH(P$7,aux!$M$3:$M$4,0),IF($O$6=aux!$N$2,1)+IF($O$6=aux!$O$2,2)+IF($O$6=aux!$P$2,3)+IF($O$6=aux!$Q$2,4))*$D26</f>
        <v>44.571428571428584</v>
      </c>
      <c r="Q26" s="9">
        <f>INDEX(aux!$N$3:$Q$4,MATCH(Q$7,aux!$M$3:$M$4,0),IF($O$6=aux!$N$2,1)+IF($O$6=aux!$O$2,2)+IF($O$6=aux!$P$2,3)+IF($O$6=aux!$Q$2,4))*$C26</f>
        <v>43.2</v>
      </c>
      <c r="R26" s="37">
        <f>INDEX(aux!$N$3:$Q$4,MATCH(R$7,aux!$M$3:$M$4,0),IF($O$6=aux!$N$2,1)+IF($O$6=aux!$O$2,2)+IF($O$6=aux!$P$2,3)+IF($O$6=aux!$Q$2,4))*$D26</f>
        <v>61.71428571428573</v>
      </c>
      <c r="S26" s="9">
        <f>INDEX(aux!$N$3:$Q$4,MATCH(S$7,aux!$M$3:$M$4,0),IF($S$6=aux!$N$2,1)+IF($S$6=aux!$O$2,2)+IF($S$6=aux!$P$2,3)+IF($S$6=aux!$Q$2,4))*$C26</f>
        <v>33.599999999999994</v>
      </c>
      <c r="T26" s="9">
        <f>INDEX(aux!$N$3:$Q$4,MATCH(T$7,aux!$M$3:$M$4,0),IF($S$6=aux!$N$2,1)+IF($S$6=aux!$O$2,2)+IF($S$6=aux!$P$2,3)+IF($S$6=aux!$Q$2,4))*$D26</f>
        <v>48.000000000000007</v>
      </c>
      <c r="U26" s="9">
        <f>INDEX(aux!$N$3:$Q$4,MATCH(U$7,aux!$M$3:$M$4,0),IF($S$6=aux!$N$2,1)+IF($S$6=aux!$O$2,2)+IF($S$6=aux!$P$2,3)+IF($S$6=aux!$Q$2,4))*$C26</f>
        <v>48</v>
      </c>
      <c r="V26" s="15">
        <f>INDEX(aux!$N$3:$Q$4,MATCH(V$7,aux!$M$3:$M$4,0),IF($S$6=aux!$N$2,1)+IF($S$6=aux!$O$2,2)+IF($S$6=aux!$P$2,3)+IF($S$6=aux!$Q$2,4))*$D26</f>
        <v>68.571428571428584</v>
      </c>
    </row>
    <row r="27" spans="2:22" x14ac:dyDescent="0.25">
      <c r="B27" s="14">
        <v>14</v>
      </c>
      <c r="C27" s="41">
        <f>INDEX(aux!$W$2:$W$3,MATCH($B$7,aux!$V$2:$V$3,0))*$B27/10+MAX(INDEX(aux!$K$2:$K$3,MATCH(C$7,aux!$I$2:$I$3,0))*(IF(C$8=aux!$F$2,aux!$F$3,aux!$G$3))*INDEX(aux!$B$3:$C$7,MATCH($B$19,aux!$A$3:$A$7,0),(IF($B$6=aux!$B$2,1,2)))*($B27/10)^2,INDEX(aux!$K$2:$K$3,MATCH(C$7,aux!$I$2:$I$3,0))*VALUE(RIGHT($B$6,3))/(IF(C$8=aux!$F$2,aux!$F$4,aux!$G$4))*$B27/10,10*$B27/10,15)</f>
        <v>28</v>
      </c>
      <c r="D27" s="5">
        <f>INDEX(aux!$W$2:$W$3,MATCH($B$7,aux!$V$2:$V$3,0))*$B27/10+MAX(INDEX(aux!$K$2:$K$3,MATCH(D$7,aux!$I$2:$I$3,0))*(IF(D$8=aux!$F$2,aux!$F$3,aux!$G$3))*INDEX(aux!$B$3:$C$7,MATCH($B$19,aux!$A$3:$A$7,0),(IF($B$6=aux!$B$2,1,2)))*($B27/10)^2,INDEX(aux!$K$2:$K$3,MATCH(D$7,aux!$I$2:$I$3,0))*VALUE(RIGHT($B$6,3))/(IF(D$8=aux!$F$2,aux!$F$4,aux!$G$4))*$B27/10,10*$B27/10,15)</f>
        <v>40</v>
      </c>
      <c r="E27" s="5">
        <f>INDEX(aux!$W$2:$W$3,MATCH($B$7,aux!$V$2:$V$3,0))*$B27/10+MAX(INDEX(aux!$K$2:$K$3,MATCH(E$7,aux!$I$2:$I$3,0))*(IF(E$8=aux!$F$2,aux!$F$3,aux!$G$3))*INDEX(aux!$B$3:$C$7,MATCH($B$19,aux!$A$3:$A$7,0),(IF($B$6=aux!$B$2,1,2)))*($B27/10)^2,INDEX(aux!$K$2:$K$3,MATCH(E$7,aux!$I$2:$I$3,0))*VALUE(RIGHT($B$6,3))/(IF(E$8=aux!$F$2,aux!$F$4,aux!$G$4))*$B27/10,10*$B27/10,15)</f>
        <v>19.600000000000001</v>
      </c>
      <c r="F27" s="34">
        <f>INDEX(aux!$W$2:$W$3,MATCH($B$7,aux!$V$2:$V$3,0))*$B27/10+MAX(INDEX(aux!$K$2:$K$3,MATCH(F$7,aux!$I$2:$I$3,0))*(IF(F$8=aux!$F$2,aux!$F$3,aux!$G$3))*INDEX(aux!$B$3:$C$7,MATCH($B$19,aux!$A$3:$A$7,0),(IF($B$6=aux!$B$2,1,2)))*($B27/10)^2,INDEX(aux!$K$2:$K$3,MATCH(F$7,aux!$I$2:$I$3,0))*VALUE(RIGHT($B$6,3))/(IF(F$8=aux!$F$2,aux!$F$4,aux!$G$4))*$B27/10,10*$B27/10,15)</f>
        <v>28</v>
      </c>
      <c r="G27" s="9">
        <f>INDEX(aux!$N$3:$Q$4,MATCH(G$7,aux!$M$3:$M$4,0),IF($G$6=aux!$N$2,1)+IF($G$6=aux!$O$2,2)+IF($G$6=aux!$P$2,3)+IF($G$6=aux!$Q$2,4))*$C27</f>
        <v>28</v>
      </c>
      <c r="H27" s="9">
        <f>INDEX(aux!$N$3:$Q$4,MATCH(H$7,aux!$M$3:$M$4,0),IF($G$6=aux!$N$2,1)+IF($G$6=aux!$O$2,2)+IF($G$6=aux!$P$2,3)+IF($G$6=aux!$Q$2,4))*$D27</f>
        <v>40</v>
      </c>
      <c r="I27" s="9">
        <f>INDEX(aux!$N$3:$Q$4,MATCH(I$7,aux!$M$3:$M$4,0),IF($G$6=aux!$N$2,1)+IF($G$6=aux!$O$2,2)+IF($G$6=aux!$P$2,3)+IF($G$6=aux!$Q$2,4))*$C27</f>
        <v>28</v>
      </c>
      <c r="J27" s="37">
        <f>INDEX(aux!$N$3:$Q$4,MATCH(J$7,aux!$M$3:$M$4,0),IF($G$6=aux!$N$2,1)+IF($G$6=aux!$O$2,2)+IF($G$6=aux!$P$2,3)+IF($G$6=aux!$Q$2,4))*$D27</f>
        <v>40</v>
      </c>
      <c r="K27" s="9">
        <f>INDEX(aux!$N$3:$Q$4,MATCH(K$7,aux!$M$3:$M$4,0),IF($K$6=aux!$N$2,1)+IF($K$6=aux!$O$2,2)+IF($K$6=aux!$P$2,3)+IF($K$6=aux!$Q$2,4))*$C27</f>
        <v>33.6</v>
      </c>
      <c r="L27" s="9">
        <f>INDEX(aux!$N$3:$Q$4,MATCH(L$7,aux!$M$3:$M$4,0),IF($K$6=aux!$N$2,1)+IF($K$6=aux!$O$2,2)+IF($K$6=aux!$P$2,3)+IF($K$6=aux!$Q$2,4))*$D27</f>
        <v>48</v>
      </c>
      <c r="M27" s="9">
        <f>INDEX(aux!$N$3:$Q$4,MATCH(M$7,aux!$M$3:$M$4,0),IF($K$6=aux!$N$2,1)+IF($K$6=aux!$O$2,2)+IF($K$6=aux!$P$2,3)+IF($K$6=aux!$Q$2,4))*$C27</f>
        <v>44.800000000000004</v>
      </c>
      <c r="N27" s="37">
        <f>INDEX(aux!$N$3:$Q$4,MATCH(N$7,aux!$M$3:$M$4,0),IF($K$6=aux!$N$2,1)+IF($K$6=aux!$O$2,2)+IF($K$6=aux!$P$2,3)+IF($K$6=aux!$Q$2,4))*$D27</f>
        <v>64</v>
      </c>
      <c r="O27" s="9">
        <f>INDEX(aux!$N$3:$Q$4,MATCH(O$7,aux!$M$3:$M$4,0),IF($O$6=aux!$N$2,1)+IF($O$6=aux!$O$2,2)+IF($O$6=aux!$P$2,3)+IF($O$6=aux!$Q$2,4))*$C27</f>
        <v>36.4</v>
      </c>
      <c r="P27" s="9">
        <f>INDEX(aux!$N$3:$Q$4,MATCH(P$7,aux!$M$3:$M$4,0),IF($O$6=aux!$N$2,1)+IF($O$6=aux!$O$2,2)+IF($O$6=aux!$P$2,3)+IF($O$6=aux!$Q$2,4))*$D27</f>
        <v>52</v>
      </c>
      <c r="Q27" s="9">
        <f>INDEX(aux!$N$3:$Q$4,MATCH(Q$7,aux!$M$3:$M$4,0),IF($O$6=aux!$N$2,1)+IF($O$6=aux!$O$2,2)+IF($O$6=aux!$P$2,3)+IF($O$6=aux!$Q$2,4))*$C27</f>
        <v>50.4</v>
      </c>
      <c r="R27" s="37">
        <f>INDEX(aux!$N$3:$Q$4,MATCH(R$7,aux!$M$3:$M$4,0),IF($O$6=aux!$N$2,1)+IF($O$6=aux!$O$2,2)+IF($O$6=aux!$P$2,3)+IF($O$6=aux!$Q$2,4))*$D27</f>
        <v>72</v>
      </c>
      <c r="S27" s="9">
        <f>INDEX(aux!$N$3:$Q$4,MATCH(S$7,aux!$M$3:$M$4,0),IF($S$6=aux!$N$2,1)+IF($S$6=aux!$O$2,2)+IF($S$6=aux!$P$2,3)+IF($S$6=aux!$Q$2,4))*$C27</f>
        <v>39.199999999999996</v>
      </c>
      <c r="T27" s="9">
        <f>INDEX(aux!$N$3:$Q$4,MATCH(T$7,aux!$M$3:$M$4,0),IF($S$6=aux!$N$2,1)+IF($S$6=aux!$O$2,2)+IF($S$6=aux!$P$2,3)+IF($S$6=aux!$Q$2,4))*$D27</f>
        <v>56</v>
      </c>
      <c r="U27" s="9">
        <f>INDEX(aux!$N$3:$Q$4,MATCH(U$7,aux!$M$3:$M$4,0),IF($S$6=aux!$N$2,1)+IF($S$6=aux!$O$2,2)+IF($S$6=aux!$P$2,3)+IF($S$6=aux!$Q$2,4))*$C27</f>
        <v>56</v>
      </c>
      <c r="V27" s="15">
        <f>INDEX(aux!$N$3:$Q$4,MATCH(V$7,aux!$M$3:$M$4,0),IF($S$6=aux!$N$2,1)+IF($S$6=aux!$O$2,2)+IF($S$6=aux!$P$2,3)+IF($S$6=aux!$Q$2,4))*$D27</f>
        <v>80</v>
      </c>
    </row>
    <row r="28" spans="2:22" x14ac:dyDescent="0.25">
      <c r="B28" s="14">
        <v>16</v>
      </c>
      <c r="C28" s="41">
        <f>INDEX(aux!$W$2:$W$3,MATCH($B$7,aux!$V$2:$V$3,0))*$B28/10+MAX(INDEX(aux!$K$2:$K$3,MATCH(C$7,aux!$I$2:$I$3,0))*(IF(C$8=aux!$F$2,aux!$F$3,aux!$G$3))*INDEX(aux!$B$3:$C$7,MATCH($B$19,aux!$A$3:$A$7,0),(IF($B$6=aux!$B$2,1,2)))*($B28/10)^2,INDEX(aux!$K$2:$K$3,MATCH(C$7,aux!$I$2:$I$3,0))*VALUE(RIGHT($B$6,3))/(IF(C$8=aux!$F$2,aux!$F$4,aux!$G$4))*$B28/10,10*$B28/10,15)</f>
        <v>32</v>
      </c>
      <c r="D28" s="5">
        <f>INDEX(aux!$W$2:$W$3,MATCH($B$7,aux!$V$2:$V$3,0))*$B28/10+MAX(INDEX(aux!$K$2:$K$3,MATCH(D$7,aux!$I$2:$I$3,0))*(IF(D$8=aux!$F$2,aux!$F$3,aux!$G$3))*INDEX(aux!$B$3:$C$7,MATCH($B$19,aux!$A$3:$A$7,0),(IF($B$6=aux!$B$2,1,2)))*($B28/10)^2,INDEX(aux!$K$2:$K$3,MATCH(D$7,aux!$I$2:$I$3,0))*VALUE(RIGHT($B$6,3))/(IF(D$8=aux!$F$2,aux!$F$4,aux!$G$4))*$B28/10,10*$B28/10,15)</f>
        <v>45.714285714285715</v>
      </c>
      <c r="E28" s="5">
        <f>INDEX(aux!$W$2:$W$3,MATCH($B$7,aux!$V$2:$V$3,0))*$B28/10+MAX(INDEX(aux!$K$2:$K$3,MATCH(E$7,aux!$I$2:$I$3,0))*(IF(E$8=aux!$F$2,aux!$F$3,aux!$G$3))*INDEX(aux!$B$3:$C$7,MATCH($B$19,aux!$A$3:$A$7,0),(IF($B$6=aux!$B$2,1,2)))*($B28/10)^2,INDEX(aux!$K$2:$K$3,MATCH(E$7,aux!$I$2:$I$3,0))*VALUE(RIGHT($B$6,3))/(IF(E$8=aux!$F$2,aux!$F$4,aux!$G$4))*$B28/10,10*$B28/10,15)</f>
        <v>22.4</v>
      </c>
      <c r="F28" s="34">
        <f>INDEX(aux!$W$2:$W$3,MATCH($B$7,aux!$V$2:$V$3,0))*$B28/10+MAX(INDEX(aux!$K$2:$K$3,MATCH(F$7,aux!$I$2:$I$3,0))*(IF(F$8=aux!$F$2,aux!$F$3,aux!$G$3))*INDEX(aux!$B$3:$C$7,MATCH($B$19,aux!$A$3:$A$7,0),(IF($B$6=aux!$B$2,1,2)))*($B28/10)^2,INDEX(aux!$K$2:$K$3,MATCH(F$7,aux!$I$2:$I$3,0))*VALUE(RIGHT($B$6,3))/(IF(F$8=aux!$F$2,aux!$F$4,aux!$G$4))*$B28/10,10*$B28/10,15)</f>
        <v>32</v>
      </c>
      <c r="G28" s="9">
        <f>INDEX(aux!$N$3:$Q$4,MATCH(G$7,aux!$M$3:$M$4,0),IF($G$6=aux!$N$2,1)+IF($G$6=aux!$O$2,2)+IF($G$6=aux!$P$2,3)+IF($G$6=aux!$Q$2,4))*$C28</f>
        <v>32</v>
      </c>
      <c r="H28" s="9">
        <f>INDEX(aux!$N$3:$Q$4,MATCH(H$7,aux!$M$3:$M$4,0),IF($G$6=aux!$N$2,1)+IF($G$6=aux!$O$2,2)+IF($G$6=aux!$P$2,3)+IF($G$6=aux!$Q$2,4))*$D28</f>
        <v>45.714285714285715</v>
      </c>
      <c r="I28" s="9">
        <f>INDEX(aux!$N$3:$Q$4,MATCH(I$7,aux!$M$3:$M$4,0),IF($G$6=aux!$N$2,1)+IF($G$6=aux!$O$2,2)+IF($G$6=aux!$P$2,3)+IF($G$6=aux!$Q$2,4))*$C28</f>
        <v>32</v>
      </c>
      <c r="J28" s="37">
        <f>INDEX(aux!$N$3:$Q$4,MATCH(J$7,aux!$M$3:$M$4,0),IF($G$6=aux!$N$2,1)+IF($G$6=aux!$O$2,2)+IF($G$6=aux!$P$2,3)+IF($G$6=aux!$Q$2,4))*$D28</f>
        <v>45.714285714285715</v>
      </c>
      <c r="K28" s="9">
        <f>INDEX(aux!$N$3:$Q$4,MATCH(K$7,aux!$M$3:$M$4,0),IF($K$6=aux!$N$2,1)+IF($K$6=aux!$O$2,2)+IF($K$6=aux!$P$2,3)+IF($K$6=aux!$Q$2,4))*$C28</f>
        <v>38.4</v>
      </c>
      <c r="L28" s="9">
        <f>INDEX(aux!$N$3:$Q$4,MATCH(L$7,aux!$M$3:$M$4,0),IF($K$6=aux!$N$2,1)+IF($K$6=aux!$O$2,2)+IF($K$6=aux!$P$2,3)+IF($K$6=aux!$Q$2,4))*$D28</f>
        <v>54.857142857142854</v>
      </c>
      <c r="M28" s="9">
        <f>INDEX(aux!$N$3:$Q$4,MATCH(M$7,aux!$M$3:$M$4,0),IF($K$6=aux!$N$2,1)+IF($K$6=aux!$O$2,2)+IF($K$6=aux!$P$2,3)+IF($K$6=aux!$Q$2,4))*$C28</f>
        <v>51.2</v>
      </c>
      <c r="N28" s="37">
        <f>INDEX(aux!$N$3:$Q$4,MATCH(N$7,aux!$M$3:$M$4,0),IF($K$6=aux!$N$2,1)+IF($K$6=aux!$O$2,2)+IF($K$6=aux!$P$2,3)+IF($K$6=aux!$Q$2,4))*$D28</f>
        <v>73.142857142857153</v>
      </c>
      <c r="O28" s="9">
        <f>INDEX(aux!$N$3:$Q$4,MATCH(O$7,aux!$M$3:$M$4,0),IF($O$6=aux!$N$2,1)+IF($O$6=aux!$O$2,2)+IF($O$6=aux!$P$2,3)+IF($O$6=aux!$Q$2,4))*$C28</f>
        <v>41.6</v>
      </c>
      <c r="P28" s="9">
        <f>INDEX(aux!$N$3:$Q$4,MATCH(P$7,aux!$M$3:$M$4,0),IF($O$6=aux!$N$2,1)+IF($O$6=aux!$O$2,2)+IF($O$6=aux!$P$2,3)+IF($O$6=aux!$Q$2,4))*$D28</f>
        <v>59.428571428571431</v>
      </c>
      <c r="Q28" s="9">
        <f>INDEX(aux!$N$3:$Q$4,MATCH(Q$7,aux!$M$3:$M$4,0),IF($O$6=aux!$N$2,1)+IF($O$6=aux!$O$2,2)+IF($O$6=aux!$P$2,3)+IF($O$6=aux!$Q$2,4))*$C28</f>
        <v>57.6</v>
      </c>
      <c r="R28" s="37">
        <f>INDEX(aux!$N$3:$Q$4,MATCH(R$7,aux!$M$3:$M$4,0),IF($O$6=aux!$N$2,1)+IF($O$6=aux!$O$2,2)+IF($O$6=aux!$P$2,3)+IF($O$6=aux!$Q$2,4))*$D28</f>
        <v>82.285714285714292</v>
      </c>
      <c r="S28" s="9">
        <f>INDEX(aux!$N$3:$Q$4,MATCH(S$7,aux!$M$3:$M$4,0),IF($S$6=aux!$N$2,1)+IF($S$6=aux!$O$2,2)+IF($S$6=aux!$P$2,3)+IF($S$6=aux!$Q$2,4))*$C28</f>
        <v>44.8</v>
      </c>
      <c r="T28" s="9">
        <f>INDEX(aux!$N$3:$Q$4,MATCH(T$7,aux!$M$3:$M$4,0),IF($S$6=aux!$N$2,1)+IF($S$6=aux!$O$2,2)+IF($S$6=aux!$P$2,3)+IF($S$6=aux!$Q$2,4))*$D28</f>
        <v>64</v>
      </c>
      <c r="U28" s="9">
        <f>INDEX(aux!$N$3:$Q$4,MATCH(U$7,aux!$M$3:$M$4,0),IF($S$6=aux!$N$2,1)+IF($S$6=aux!$O$2,2)+IF($S$6=aux!$P$2,3)+IF($S$6=aux!$Q$2,4))*$C28</f>
        <v>64</v>
      </c>
      <c r="V28" s="15">
        <f>INDEX(aux!$N$3:$Q$4,MATCH(V$7,aux!$M$3:$M$4,0),IF($S$6=aux!$N$2,1)+IF($S$6=aux!$O$2,2)+IF($S$6=aux!$P$2,3)+IF($S$6=aux!$Q$2,4))*$D28</f>
        <v>91.428571428571431</v>
      </c>
    </row>
    <row r="29" spans="2:22" x14ac:dyDescent="0.25">
      <c r="B29" s="14">
        <v>20</v>
      </c>
      <c r="C29" s="41">
        <f>INDEX(aux!$W$2:$W$3,MATCH($B$7,aux!$V$2:$V$3,0))*$B29/10+MAX(INDEX(aux!$K$2:$K$3,MATCH(C$7,aux!$I$2:$I$3,0))*(IF(C$8=aux!$F$2,aux!$F$3,aux!$G$3))*INDEX(aux!$B$3:$C$7,MATCH($B$19,aux!$A$3:$A$7,0),(IF($B$6=aux!$B$2,1,2)))*($B29/10)^2,INDEX(aux!$K$2:$K$3,MATCH(C$7,aux!$I$2:$I$3,0))*VALUE(RIGHT($B$6,3))/(IF(C$8=aux!$F$2,aux!$F$4,aux!$G$4))*$B29/10,10*$B29/10,15)</f>
        <v>40</v>
      </c>
      <c r="D29" s="5">
        <f>INDEX(aux!$W$2:$W$3,MATCH($B$7,aux!$V$2:$V$3,0))*$B29/10+MAX(INDEX(aux!$K$2:$K$3,MATCH(D$7,aux!$I$2:$I$3,0))*(IF(D$8=aux!$F$2,aux!$F$3,aux!$G$3))*INDEX(aux!$B$3:$C$7,MATCH($B$19,aux!$A$3:$A$7,0),(IF($B$6=aux!$B$2,1,2)))*($B29/10)^2,INDEX(aux!$K$2:$K$3,MATCH(D$7,aux!$I$2:$I$3,0))*VALUE(RIGHT($B$6,3))/(IF(D$8=aux!$F$2,aux!$F$4,aux!$G$4))*$B29/10,10*$B29/10,15)</f>
        <v>57.142857142857146</v>
      </c>
      <c r="E29" s="5">
        <f>INDEX(aux!$W$2:$W$3,MATCH($B$7,aux!$V$2:$V$3,0))*$B29/10+MAX(INDEX(aux!$K$2:$K$3,MATCH(E$7,aux!$I$2:$I$3,0))*(IF(E$8=aux!$F$2,aux!$F$3,aux!$G$3))*INDEX(aux!$B$3:$C$7,MATCH($B$19,aux!$A$3:$A$7,0),(IF($B$6=aux!$B$2,1,2)))*($B29/10)^2,INDEX(aux!$K$2:$K$3,MATCH(E$7,aux!$I$2:$I$3,0))*VALUE(RIGHT($B$6,3))/(IF(E$8=aux!$F$2,aux!$F$4,aux!$G$4))*$B29/10,10*$B29/10,15)</f>
        <v>28</v>
      </c>
      <c r="F29" s="34">
        <f>INDEX(aux!$W$2:$W$3,MATCH($B$7,aux!$V$2:$V$3,0))*$B29/10+MAX(INDEX(aux!$K$2:$K$3,MATCH(F$7,aux!$I$2:$I$3,0))*(IF(F$8=aux!$F$2,aux!$F$3,aux!$G$3))*INDEX(aux!$B$3:$C$7,MATCH($B$19,aux!$A$3:$A$7,0),(IF($B$6=aux!$B$2,1,2)))*($B29/10)^2,INDEX(aux!$K$2:$K$3,MATCH(F$7,aux!$I$2:$I$3,0))*VALUE(RIGHT($B$6,3))/(IF(F$8=aux!$F$2,aux!$F$4,aux!$G$4))*$B29/10,10*$B29/10,15)</f>
        <v>40</v>
      </c>
      <c r="G29" s="9">
        <f>INDEX(aux!$N$3:$Q$4,MATCH(G$7,aux!$M$3:$M$4,0),IF($G$6=aux!$N$2,1)+IF($G$6=aux!$O$2,2)+IF($G$6=aux!$P$2,3)+IF($G$6=aux!$Q$2,4))*$C29</f>
        <v>40</v>
      </c>
      <c r="H29" s="9">
        <f>INDEX(aux!$N$3:$Q$4,MATCH(H$7,aux!$M$3:$M$4,0),IF($G$6=aux!$N$2,1)+IF($G$6=aux!$O$2,2)+IF($G$6=aux!$P$2,3)+IF($G$6=aux!$Q$2,4))*$D29</f>
        <v>57.142857142857146</v>
      </c>
      <c r="I29" s="9">
        <f>INDEX(aux!$N$3:$Q$4,MATCH(I$7,aux!$M$3:$M$4,0),IF($G$6=aux!$N$2,1)+IF($G$6=aux!$O$2,2)+IF($G$6=aux!$P$2,3)+IF($G$6=aux!$Q$2,4))*$C29</f>
        <v>40</v>
      </c>
      <c r="J29" s="37">
        <f>INDEX(aux!$N$3:$Q$4,MATCH(J$7,aux!$M$3:$M$4,0),IF($G$6=aux!$N$2,1)+IF($G$6=aux!$O$2,2)+IF($G$6=aux!$P$2,3)+IF($G$6=aux!$Q$2,4))*$D29</f>
        <v>57.142857142857146</v>
      </c>
      <c r="K29" s="9">
        <f>INDEX(aux!$N$3:$Q$4,MATCH(K$7,aux!$M$3:$M$4,0),IF($K$6=aux!$N$2,1)+IF($K$6=aux!$O$2,2)+IF($K$6=aux!$P$2,3)+IF($K$6=aux!$Q$2,4))*$C29</f>
        <v>48</v>
      </c>
      <c r="L29" s="9">
        <f>INDEX(aux!$N$3:$Q$4,MATCH(L$7,aux!$M$3:$M$4,0),IF($K$6=aux!$N$2,1)+IF($K$6=aux!$O$2,2)+IF($K$6=aux!$P$2,3)+IF($K$6=aux!$Q$2,4))*$D29</f>
        <v>68.571428571428569</v>
      </c>
      <c r="M29" s="9">
        <f>INDEX(aux!$N$3:$Q$4,MATCH(M$7,aux!$M$3:$M$4,0),IF($K$6=aux!$N$2,1)+IF($K$6=aux!$O$2,2)+IF($K$6=aux!$P$2,3)+IF($K$6=aux!$Q$2,4))*$C29</f>
        <v>64</v>
      </c>
      <c r="N29" s="37">
        <f>INDEX(aux!$N$3:$Q$4,MATCH(N$7,aux!$M$3:$M$4,0),IF($K$6=aux!$N$2,1)+IF($K$6=aux!$O$2,2)+IF($K$6=aux!$P$2,3)+IF($K$6=aux!$Q$2,4))*$D29</f>
        <v>91.428571428571445</v>
      </c>
      <c r="O29" s="9">
        <f>INDEX(aux!$N$3:$Q$4,MATCH(O$7,aux!$M$3:$M$4,0),IF($O$6=aux!$N$2,1)+IF($O$6=aux!$O$2,2)+IF($O$6=aux!$P$2,3)+IF($O$6=aux!$Q$2,4))*$C29</f>
        <v>52</v>
      </c>
      <c r="P29" s="9">
        <f>INDEX(aux!$N$3:$Q$4,MATCH(P$7,aux!$M$3:$M$4,0),IF($O$6=aux!$N$2,1)+IF($O$6=aux!$O$2,2)+IF($O$6=aux!$P$2,3)+IF($O$6=aux!$Q$2,4))*$D29</f>
        <v>74.285714285714292</v>
      </c>
      <c r="Q29" s="9">
        <f>INDEX(aux!$N$3:$Q$4,MATCH(Q$7,aux!$M$3:$M$4,0),IF($O$6=aux!$N$2,1)+IF($O$6=aux!$O$2,2)+IF($O$6=aux!$P$2,3)+IF($O$6=aux!$Q$2,4))*$C29</f>
        <v>72</v>
      </c>
      <c r="R29" s="37">
        <f>INDEX(aux!$N$3:$Q$4,MATCH(R$7,aux!$M$3:$M$4,0),IF($O$6=aux!$N$2,1)+IF($O$6=aux!$O$2,2)+IF($O$6=aux!$P$2,3)+IF($O$6=aux!$Q$2,4))*$D29</f>
        <v>102.85714285714286</v>
      </c>
      <c r="S29" s="9">
        <f>INDEX(aux!$N$3:$Q$4,MATCH(S$7,aux!$M$3:$M$4,0),IF($S$6=aux!$N$2,1)+IF($S$6=aux!$O$2,2)+IF($S$6=aux!$P$2,3)+IF($S$6=aux!$Q$2,4))*$C29</f>
        <v>56</v>
      </c>
      <c r="T29" s="9">
        <f>INDEX(aux!$N$3:$Q$4,MATCH(T$7,aux!$M$3:$M$4,0),IF($S$6=aux!$N$2,1)+IF($S$6=aux!$O$2,2)+IF($S$6=aux!$P$2,3)+IF($S$6=aux!$Q$2,4))*$D29</f>
        <v>80</v>
      </c>
      <c r="U29" s="9">
        <f>INDEX(aux!$N$3:$Q$4,MATCH(U$7,aux!$M$3:$M$4,0),IF($S$6=aux!$N$2,1)+IF($S$6=aux!$O$2,2)+IF($S$6=aux!$P$2,3)+IF($S$6=aux!$Q$2,4))*$C29</f>
        <v>80</v>
      </c>
      <c r="V29" s="15">
        <f>INDEX(aux!$N$3:$Q$4,MATCH(V$7,aux!$M$3:$M$4,0),IF($S$6=aux!$N$2,1)+IF($S$6=aux!$O$2,2)+IF($S$6=aux!$P$2,3)+IF($S$6=aux!$Q$2,4))*$D29</f>
        <v>114.28571428571429</v>
      </c>
    </row>
    <row r="30" spans="2:22" x14ac:dyDescent="0.25">
      <c r="B30" s="14">
        <v>25</v>
      </c>
      <c r="C30" s="41">
        <f>INDEX(aux!$W$2:$W$3,MATCH($B$7,aux!$V$2:$V$3,0))*$B30/10+MAX(INDEX(aux!$K$2:$K$3,MATCH(C$7,aux!$I$2:$I$3,0))*(IF(C$8=aux!$F$2,aux!$F$3,aux!$G$3))*INDEX(aux!$B$3:$C$7,MATCH($B$19,aux!$A$3:$A$7,0),(IF($B$6=aux!$B$2,1,2)))*($B30/10)^2,INDEX(aux!$K$2:$K$3,MATCH(C$7,aux!$I$2:$I$3,0))*VALUE(RIGHT($B$6,3))/(IF(C$8=aux!$F$2,aux!$F$4,aux!$G$4))*$B30/10,10*$B30/10,15)</f>
        <v>62.5</v>
      </c>
      <c r="D30" s="5">
        <f>INDEX(aux!$W$2:$W$3,MATCH($B$7,aux!$V$2:$V$3,0))*$B30/10+MAX(INDEX(aux!$K$2:$K$3,MATCH(D$7,aux!$I$2:$I$3,0))*(IF(D$8=aux!$F$2,aux!$F$3,aux!$G$3))*INDEX(aux!$B$3:$C$7,MATCH($B$19,aux!$A$3:$A$7,0),(IF($B$6=aux!$B$2,1,2)))*($B30/10)^2,INDEX(aux!$K$2:$K$3,MATCH(D$7,aux!$I$2:$I$3,0))*VALUE(RIGHT($B$6,3))/(IF(D$8=aux!$F$2,aux!$F$4,aux!$G$4))*$B30/10,10*$B30/10,15)</f>
        <v>87.5</v>
      </c>
      <c r="E30" s="5">
        <f>INDEX(aux!$W$2:$W$3,MATCH($B$7,aux!$V$2:$V$3,0))*$B30/10+MAX(INDEX(aux!$K$2:$K$3,MATCH(E$7,aux!$I$2:$I$3,0))*(IF(E$8=aux!$F$2,aux!$F$3,aux!$G$3))*INDEX(aux!$B$3:$C$7,MATCH($B$19,aux!$A$3:$A$7,0),(IF($B$6=aux!$B$2,1,2)))*($B30/10)^2,INDEX(aux!$K$2:$K$3,MATCH(E$7,aux!$I$2:$I$3,0))*VALUE(RIGHT($B$6,3))/(IF(E$8=aux!$F$2,aux!$F$4,aux!$G$4))*$B30/10,10*$B30/10,15)</f>
        <v>43.75</v>
      </c>
      <c r="F30" s="34">
        <f>INDEX(aux!$W$2:$W$3,MATCH($B$7,aux!$V$2:$V$3,0))*$B30/10+MAX(INDEX(aux!$K$2:$K$3,MATCH(F$7,aux!$I$2:$I$3,0))*(IF(F$8=aux!$F$2,aux!$F$3,aux!$G$3))*INDEX(aux!$B$3:$C$7,MATCH($B$19,aux!$A$3:$A$7,0),(IF($B$6=aux!$B$2,1,2)))*($B30/10)^2,INDEX(aux!$K$2:$K$3,MATCH(F$7,aux!$I$2:$I$3,0))*VALUE(RIGHT($B$6,3))/(IF(F$8=aux!$F$2,aux!$F$4,aux!$G$4))*$B30/10,10*$B30/10,15)</f>
        <v>61.249999999999993</v>
      </c>
      <c r="G30" s="9">
        <f>INDEX(aux!$N$3:$Q$4,MATCH(G$7,aux!$M$3:$M$4,0),IF($G$6=aux!$N$2,1)+IF($G$6=aux!$O$2,2)+IF($G$6=aux!$P$2,3)+IF($G$6=aux!$Q$2,4))*$C30</f>
        <v>62.5</v>
      </c>
      <c r="H30" s="9">
        <f>INDEX(aux!$N$3:$Q$4,MATCH(H$7,aux!$M$3:$M$4,0),IF($G$6=aux!$N$2,1)+IF($G$6=aux!$O$2,2)+IF($G$6=aux!$P$2,3)+IF($G$6=aux!$Q$2,4))*$D30</f>
        <v>87.5</v>
      </c>
      <c r="I30" s="9">
        <f>INDEX(aux!$N$3:$Q$4,MATCH(I$7,aux!$M$3:$M$4,0),IF($G$6=aux!$N$2,1)+IF($G$6=aux!$O$2,2)+IF($G$6=aux!$P$2,3)+IF($G$6=aux!$Q$2,4))*$C30</f>
        <v>62.5</v>
      </c>
      <c r="J30" s="37">
        <f>INDEX(aux!$N$3:$Q$4,MATCH(J$7,aux!$M$3:$M$4,0),IF($G$6=aux!$N$2,1)+IF($G$6=aux!$O$2,2)+IF($G$6=aux!$P$2,3)+IF($G$6=aux!$Q$2,4))*$D30</f>
        <v>87.5</v>
      </c>
      <c r="K30" s="9">
        <f>INDEX(aux!$N$3:$Q$4,MATCH(K$7,aux!$M$3:$M$4,0),IF($K$6=aux!$N$2,1)+IF($K$6=aux!$O$2,2)+IF($K$6=aux!$P$2,3)+IF($K$6=aux!$Q$2,4))*$C30</f>
        <v>75</v>
      </c>
      <c r="L30" s="9">
        <f>INDEX(aux!$N$3:$Q$4,MATCH(L$7,aux!$M$3:$M$4,0),IF($K$6=aux!$N$2,1)+IF($K$6=aux!$O$2,2)+IF($K$6=aux!$P$2,3)+IF($K$6=aux!$Q$2,4))*$D30</f>
        <v>105</v>
      </c>
      <c r="M30" s="9">
        <f>INDEX(aux!$N$3:$Q$4,MATCH(M$7,aux!$M$3:$M$4,0),IF($K$6=aux!$N$2,1)+IF($K$6=aux!$O$2,2)+IF($K$6=aux!$P$2,3)+IF($K$6=aux!$Q$2,4))*$C30</f>
        <v>100</v>
      </c>
      <c r="N30" s="37">
        <f>INDEX(aux!$N$3:$Q$4,MATCH(N$7,aux!$M$3:$M$4,0),IF($K$6=aux!$N$2,1)+IF($K$6=aux!$O$2,2)+IF($K$6=aux!$P$2,3)+IF($K$6=aux!$Q$2,4))*$D30</f>
        <v>140</v>
      </c>
      <c r="O30" s="9">
        <f>INDEX(aux!$N$3:$Q$4,MATCH(O$7,aux!$M$3:$M$4,0),IF($O$6=aux!$N$2,1)+IF($O$6=aux!$O$2,2)+IF($O$6=aux!$P$2,3)+IF($O$6=aux!$Q$2,4))*$C30</f>
        <v>81.25</v>
      </c>
      <c r="P30" s="9">
        <f>INDEX(aux!$N$3:$Q$4,MATCH(P$7,aux!$M$3:$M$4,0),IF($O$6=aux!$N$2,1)+IF($O$6=aux!$O$2,2)+IF($O$6=aux!$P$2,3)+IF($O$6=aux!$Q$2,4))*$D30</f>
        <v>113.75</v>
      </c>
      <c r="Q30" s="9">
        <f>INDEX(aux!$N$3:$Q$4,MATCH(Q$7,aux!$M$3:$M$4,0),IF($O$6=aux!$N$2,1)+IF($O$6=aux!$O$2,2)+IF($O$6=aux!$P$2,3)+IF($O$6=aux!$Q$2,4))*$C30</f>
        <v>112.5</v>
      </c>
      <c r="R30" s="37">
        <f>INDEX(aux!$N$3:$Q$4,MATCH(R$7,aux!$M$3:$M$4,0),IF($O$6=aux!$N$2,1)+IF($O$6=aux!$O$2,2)+IF($O$6=aux!$P$2,3)+IF($O$6=aux!$Q$2,4))*$D30</f>
        <v>157.5</v>
      </c>
      <c r="S30" s="9">
        <f>INDEX(aux!$N$3:$Q$4,MATCH(S$7,aux!$M$3:$M$4,0),IF($S$6=aux!$N$2,1)+IF($S$6=aux!$O$2,2)+IF($S$6=aux!$P$2,3)+IF($S$6=aux!$Q$2,4))*$C30</f>
        <v>87.5</v>
      </c>
      <c r="T30" s="9">
        <f>INDEX(aux!$N$3:$Q$4,MATCH(T$7,aux!$M$3:$M$4,0),IF($S$6=aux!$N$2,1)+IF($S$6=aux!$O$2,2)+IF($S$6=aux!$P$2,3)+IF($S$6=aux!$Q$2,4))*$D30</f>
        <v>122.49999999999999</v>
      </c>
      <c r="U30" s="9">
        <f>INDEX(aux!$N$3:$Q$4,MATCH(U$7,aux!$M$3:$M$4,0),IF($S$6=aux!$N$2,1)+IF($S$6=aux!$O$2,2)+IF($S$6=aux!$P$2,3)+IF($S$6=aux!$Q$2,4))*$C30</f>
        <v>125</v>
      </c>
      <c r="V30" s="15">
        <f>INDEX(aux!$N$3:$Q$4,MATCH(V$7,aux!$M$3:$M$4,0),IF($S$6=aux!$N$2,1)+IF($S$6=aux!$O$2,2)+IF($S$6=aux!$P$2,3)+IF($S$6=aux!$Q$2,4))*$D30</f>
        <v>175</v>
      </c>
    </row>
    <row r="31" spans="2:22" ht="15.75" thickBot="1" x14ac:dyDescent="0.3">
      <c r="B31" s="16">
        <v>32</v>
      </c>
      <c r="C31" s="42">
        <f>INDEX(aux!$W$2:$W$3,MATCH($B$7,aux!$V$2:$V$3,0))*$B31/10+MAX(INDEX(aux!$K$2:$K$3,MATCH(C$7,aux!$I$2:$I$3,0))*(IF(C$8=aux!$F$2,aux!$F$3,aux!$G$3))*INDEX(aux!$B$3:$C$7,MATCH($B$19,aux!$A$3:$A$7,0),(IF($B$6=aux!$B$2,1,2)))*($B31/10)^2,INDEX(aux!$K$2:$K$3,MATCH(C$7,aux!$I$2:$I$3,0))*VALUE(RIGHT($B$6,3))/(IF(C$8=aux!$F$2,aux!$F$4,aux!$G$4))*$B31/10,10*$B31/10,15)</f>
        <v>102.40000000000002</v>
      </c>
      <c r="D31" s="17">
        <f>INDEX(aux!$W$2:$W$3,MATCH($B$7,aux!$V$2:$V$3,0))*$B31/10+MAX(INDEX(aux!$K$2:$K$3,MATCH(D$7,aux!$I$2:$I$3,0))*(IF(D$8=aux!$F$2,aux!$F$3,aux!$G$3))*INDEX(aux!$B$3:$C$7,MATCH($B$19,aux!$A$3:$A$7,0),(IF($B$6=aux!$B$2,1,2)))*($B31/10)^2,INDEX(aux!$K$2:$K$3,MATCH(D$7,aux!$I$2:$I$3,0))*VALUE(RIGHT($B$6,3))/(IF(D$8=aux!$F$2,aux!$F$4,aux!$G$4))*$B31/10,10*$B31/10,15)</f>
        <v>143.36000000000001</v>
      </c>
      <c r="E31" s="17">
        <f>INDEX(aux!$W$2:$W$3,MATCH($B$7,aux!$V$2:$V$3,0))*$B31/10+MAX(INDEX(aux!$K$2:$K$3,MATCH(E$7,aux!$I$2:$I$3,0))*(IF(E$8=aux!$F$2,aux!$F$3,aux!$G$3))*INDEX(aux!$B$3:$C$7,MATCH($B$19,aux!$A$3:$A$7,0),(IF($B$6=aux!$B$2,1,2)))*($B31/10)^2,INDEX(aux!$K$2:$K$3,MATCH(E$7,aux!$I$2:$I$3,0))*VALUE(RIGHT($B$6,3))/(IF(E$8=aux!$F$2,aux!$F$4,aux!$G$4))*$B31/10,10*$B31/10,15)</f>
        <v>71.680000000000007</v>
      </c>
      <c r="F31" s="35">
        <f>INDEX(aux!$W$2:$W$3,MATCH($B$7,aux!$V$2:$V$3,0))*$B31/10+MAX(INDEX(aux!$K$2:$K$3,MATCH(F$7,aux!$I$2:$I$3,0))*(IF(F$8=aux!$F$2,aux!$F$3,aux!$G$3))*INDEX(aux!$B$3:$C$7,MATCH($B$19,aux!$A$3:$A$7,0),(IF($B$6=aux!$B$2,1,2)))*($B31/10)^2,INDEX(aux!$K$2:$K$3,MATCH(F$7,aux!$I$2:$I$3,0))*VALUE(RIGHT($B$6,3))/(IF(F$8=aux!$F$2,aux!$F$4,aux!$G$4))*$B31/10,10*$B31/10,15)</f>
        <v>100.352</v>
      </c>
      <c r="G31" s="18">
        <f>INDEX(aux!$N$3:$Q$4,MATCH(G$7,aux!$M$3:$M$4,0),IF($G$6=aux!$N$2,1)+IF($G$6=aux!$O$2,2)+IF($G$6=aux!$P$2,3)+IF($G$6=aux!$Q$2,4))*$C31</f>
        <v>102.40000000000002</v>
      </c>
      <c r="H31" s="18">
        <f>INDEX(aux!$N$3:$Q$4,MATCH(H$7,aux!$M$3:$M$4,0),IF($G$6=aux!$N$2,1)+IF($G$6=aux!$O$2,2)+IF($G$6=aux!$P$2,3)+IF($G$6=aux!$Q$2,4))*$D31</f>
        <v>143.36000000000001</v>
      </c>
      <c r="I31" s="18">
        <f>INDEX(aux!$N$3:$Q$4,MATCH(I$7,aux!$M$3:$M$4,0),IF($G$6=aux!$N$2,1)+IF($G$6=aux!$O$2,2)+IF($G$6=aux!$P$2,3)+IF($G$6=aux!$Q$2,4))*$C31</f>
        <v>102.40000000000002</v>
      </c>
      <c r="J31" s="38">
        <f>INDEX(aux!$N$3:$Q$4,MATCH(J$7,aux!$M$3:$M$4,0),IF($G$6=aux!$N$2,1)+IF($G$6=aux!$O$2,2)+IF($G$6=aux!$P$2,3)+IF($G$6=aux!$Q$2,4))*$D31</f>
        <v>143.36000000000001</v>
      </c>
      <c r="K31" s="18">
        <f>INDEX(aux!$N$3:$Q$4,MATCH(K$7,aux!$M$3:$M$4,0),IF($K$6=aux!$N$2,1)+IF($K$6=aux!$O$2,2)+IF($K$6=aux!$P$2,3)+IF($K$6=aux!$Q$2,4))*$C31</f>
        <v>122.88000000000002</v>
      </c>
      <c r="L31" s="18">
        <f>INDEX(aux!$N$3:$Q$4,MATCH(L$7,aux!$M$3:$M$4,0),IF($K$6=aux!$N$2,1)+IF($K$6=aux!$O$2,2)+IF($K$6=aux!$P$2,3)+IF($K$6=aux!$Q$2,4))*$D31</f>
        <v>172.03200000000001</v>
      </c>
      <c r="M31" s="18">
        <f>INDEX(aux!$N$3:$Q$4,MATCH(M$7,aux!$M$3:$M$4,0),IF($K$6=aux!$N$2,1)+IF($K$6=aux!$O$2,2)+IF($K$6=aux!$P$2,3)+IF($K$6=aux!$Q$2,4))*$C31</f>
        <v>163.84000000000003</v>
      </c>
      <c r="N31" s="38">
        <f>INDEX(aux!$N$3:$Q$4,MATCH(N$7,aux!$M$3:$M$4,0),IF($K$6=aux!$N$2,1)+IF($K$6=aux!$O$2,2)+IF($K$6=aux!$P$2,3)+IF($K$6=aux!$Q$2,4))*$D31</f>
        <v>229.37600000000003</v>
      </c>
      <c r="O31" s="18">
        <f>INDEX(aux!$N$3:$Q$4,MATCH(O$7,aux!$M$3:$M$4,0),IF($O$6=aux!$N$2,1)+IF($O$6=aux!$O$2,2)+IF($O$6=aux!$P$2,3)+IF($O$6=aux!$Q$2,4))*$C31</f>
        <v>133.12000000000003</v>
      </c>
      <c r="P31" s="18">
        <f>INDEX(aux!$N$3:$Q$4,MATCH(P$7,aux!$M$3:$M$4,0),IF($O$6=aux!$N$2,1)+IF($O$6=aux!$O$2,2)+IF($O$6=aux!$P$2,3)+IF($O$6=aux!$Q$2,4))*$D31</f>
        <v>186.36800000000002</v>
      </c>
      <c r="Q31" s="18">
        <f>INDEX(aux!$N$3:$Q$4,MATCH(Q$7,aux!$M$3:$M$4,0),IF($O$6=aux!$N$2,1)+IF($O$6=aux!$O$2,2)+IF($O$6=aux!$P$2,3)+IF($O$6=aux!$Q$2,4))*$C31</f>
        <v>184.32000000000005</v>
      </c>
      <c r="R31" s="38">
        <f>INDEX(aux!$N$3:$Q$4,MATCH(R$7,aux!$M$3:$M$4,0),IF($O$6=aux!$N$2,1)+IF($O$6=aux!$O$2,2)+IF($O$6=aux!$P$2,3)+IF($O$6=aux!$Q$2,4))*$D31</f>
        <v>258.04800000000006</v>
      </c>
      <c r="S31" s="18">
        <f>INDEX(aux!$N$3:$Q$4,MATCH(S$7,aux!$M$3:$M$4,0),IF($S$6=aux!$N$2,1)+IF($S$6=aux!$O$2,2)+IF($S$6=aux!$P$2,3)+IF($S$6=aux!$Q$2,4))*$C31</f>
        <v>143.36000000000001</v>
      </c>
      <c r="T31" s="18">
        <f>INDEX(aux!$N$3:$Q$4,MATCH(T$7,aux!$M$3:$M$4,0),IF($S$6=aux!$N$2,1)+IF($S$6=aux!$O$2,2)+IF($S$6=aux!$P$2,3)+IF($S$6=aux!$Q$2,4))*$D31</f>
        <v>200.70400000000001</v>
      </c>
      <c r="U31" s="18">
        <f>INDEX(aux!$N$3:$Q$4,MATCH(U$7,aux!$M$3:$M$4,0),IF($S$6=aux!$N$2,1)+IF($S$6=aux!$O$2,2)+IF($S$6=aux!$P$2,3)+IF($S$6=aux!$Q$2,4))*$C31</f>
        <v>204.80000000000004</v>
      </c>
      <c r="V31" s="19">
        <f>INDEX(aux!$N$3:$Q$4,MATCH(V$7,aux!$M$3:$M$4,0),IF($S$6=aux!$N$2,1)+IF($S$6=aux!$O$2,2)+IF($S$6=aux!$P$2,3)+IF($S$6=aux!$Q$2,4))*$D31</f>
        <v>286.72000000000003</v>
      </c>
    </row>
    <row r="32" spans="2:22" ht="15.75" thickBot="1" x14ac:dyDescent="0.3"/>
    <row r="33" spans="2:22" x14ac:dyDescent="0.25">
      <c r="B33" s="25" t="str">
        <f>aux!$A$5</f>
        <v>HA-35</v>
      </c>
      <c r="C33" s="10" t="s">
        <v>19</v>
      </c>
      <c r="D33" s="10"/>
      <c r="E33" s="10"/>
      <c r="F33" s="30"/>
      <c r="G33" s="10" t="s">
        <v>17</v>
      </c>
      <c r="H33" s="10"/>
      <c r="I33" s="10"/>
      <c r="J33" s="30"/>
      <c r="K33" s="10" t="str">
        <f>G33</f>
        <v>SOLAPE (ls) [cm]</v>
      </c>
      <c r="L33" s="10"/>
      <c r="M33" s="10"/>
      <c r="N33" s="30"/>
      <c r="O33" s="10" t="str">
        <f>K33</f>
        <v>SOLAPE (ls) [cm]</v>
      </c>
      <c r="P33" s="10"/>
      <c r="Q33" s="10"/>
      <c r="R33" s="30"/>
      <c r="S33" s="10" t="str">
        <f>O33</f>
        <v>SOLAPE (ls) [cm]</v>
      </c>
      <c r="T33" s="10"/>
      <c r="U33" s="10"/>
      <c r="V33" s="11"/>
    </row>
    <row r="34" spans="2:22" x14ac:dyDescent="0.25">
      <c r="B34" s="26" t="str">
        <f>aux!$B$2</f>
        <v>B400</v>
      </c>
      <c r="C34" s="6" t="str">
        <f>aux!$I$1</f>
        <v>Tipo de anclaje y de carga</v>
      </c>
      <c r="D34" s="6"/>
      <c r="E34" s="6"/>
      <c r="F34" s="31"/>
      <c r="G34" s="6" t="str">
        <f>aux!$M$4</f>
        <v>dtrans&gt;10Φ</v>
      </c>
      <c r="H34" s="6" t="str">
        <f>aux!$N$1</f>
        <v>Barras traccionadas / acero total</v>
      </c>
      <c r="I34" s="6"/>
      <c r="J34" s="31"/>
      <c r="K34" s="8">
        <f>aux!$O$2</f>
        <v>0.33</v>
      </c>
      <c r="L34" s="6" t="str">
        <f>H34</f>
        <v>Barras traccionadas / acero total</v>
      </c>
      <c r="M34" s="6"/>
      <c r="N34" s="31"/>
      <c r="O34" s="8">
        <f>aux!$P$2</f>
        <v>0.5</v>
      </c>
      <c r="P34" s="6" t="str">
        <f>L34</f>
        <v>Barras traccionadas / acero total</v>
      </c>
      <c r="Q34" s="6"/>
      <c r="R34" s="31"/>
      <c r="S34" s="8" t="str">
        <f>aux!$Q$2</f>
        <v>&gt;50%</v>
      </c>
      <c r="T34" s="6" t="str">
        <f>P34</f>
        <v>Barras traccionadas / acero total</v>
      </c>
      <c r="U34" s="6"/>
      <c r="V34" s="12"/>
    </row>
    <row r="35" spans="2:22" x14ac:dyDescent="0.25">
      <c r="B35" s="26" t="str">
        <f>aux!$V$2</f>
        <v>Sin sismo</v>
      </c>
      <c r="C35" s="6" t="str">
        <f>aux!$I$2</f>
        <v>pat.gan.U(-)/prol.</v>
      </c>
      <c r="D35" s="7" t="str">
        <f>C35</f>
        <v>pat.gan.U(-)/prol.</v>
      </c>
      <c r="E35" s="6" t="str">
        <f>aux!$I$3</f>
        <v>pat.gan.U(+)/trans.</v>
      </c>
      <c r="F35" s="32" t="str">
        <f>E35</f>
        <v>pat.gan.U(+)/trans.</v>
      </c>
      <c r="G35" s="6" t="str">
        <f>aux!$M$4</f>
        <v>dtrans&gt;10Φ</v>
      </c>
      <c r="H35" s="7" t="str">
        <f>G35</f>
        <v>dtrans&gt;10Φ</v>
      </c>
      <c r="I35" s="6" t="str">
        <f>aux!$M$3</f>
        <v>dtrans&lt;10Φ</v>
      </c>
      <c r="J35" s="32" t="str">
        <f>I35</f>
        <v>dtrans&lt;10Φ</v>
      </c>
      <c r="K35" s="6" t="str">
        <f>G35</f>
        <v>dtrans&gt;10Φ</v>
      </c>
      <c r="L35" s="7" t="str">
        <f t="shared" ref="L35:L36" si="20">H35</f>
        <v>dtrans&gt;10Φ</v>
      </c>
      <c r="M35" s="6" t="str">
        <f t="shared" ref="M35:M36" si="21">I35</f>
        <v>dtrans&lt;10Φ</v>
      </c>
      <c r="N35" s="32" t="str">
        <f t="shared" ref="N35:N36" si="22">J35</f>
        <v>dtrans&lt;10Φ</v>
      </c>
      <c r="O35" s="6" t="str">
        <f>K35</f>
        <v>dtrans&gt;10Φ</v>
      </c>
      <c r="P35" s="7" t="str">
        <f t="shared" ref="P35:P36" si="23">L35</f>
        <v>dtrans&gt;10Φ</v>
      </c>
      <c r="Q35" s="6" t="str">
        <f t="shared" ref="Q35:Q36" si="24">M35</f>
        <v>dtrans&lt;10Φ</v>
      </c>
      <c r="R35" s="32" t="str">
        <f t="shared" ref="R35:R36" si="25">N35</f>
        <v>dtrans&lt;10Φ</v>
      </c>
      <c r="S35" s="6" t="str">
        <f>O35</f>
        <v>dtrans&gt;10Φ</v>
      </c>
      <c r="T35" s="7" t="str">
        <f t="shared" ref="T35:T36" si="26">P35</f>
        <v>dtrans&gt;10Φ</v>
      </c>
      <c r="U35" s="6" t="str">
        <f t="shared" ref="U35:U36" si="27">Q35</f>
        <v>dtrans&lt;10Φ</v>
      </c>
      <c r="V35" s="13" t="str">
        <f t="shared" ref="V35:V36" si="28">R35</f>
        <v>dtrans&lt;10Φ</v>
      </c>
    </row>
    <row r="36" spans="2:22" x14ac:dyDescent="0.25">
      <c r="B36" s="27" t="s">
        <v>32</v>
      </c>
      <c r="C36" s="6" t="str">
        <f>aux!$F$2</f>
        <v>I</v>
      </c>
      <c r="D36" s="6" t="str">
        <f>aux!$G$2</f>
        <v>II</v>
      </c>
      <c r="E36" s="6" t="str">
        <f>C36</f>
        <v>I</v>
      </c>
      <c r="F36" s="31" t="str">
        <f>D36</f>
        <v>II</v>
      </c>
      <c r="G36" s="6" t="str">
        <f>C36</f>
        <v>I</v>
      </c>
      <c r="H36" s="6" t="str">
        <f t="shared" ref="H36" si="29">D36</f>
        <v>II</v>
      </c>
      <c r="I36" s="6" t="str">
        <f t="shared" ref="I36" si="30">E36</f>
        <v>I</v>
      </c>
      <c r="J36" s="31" t="str">
        <f t="shared" ref="J36" si="31">F36</f>
        <v>II</v>
      </c>
      <c r="K36" s="6" t="str">
        <f>G36</f>
        <v>I</v>
      </c>
      <c r="L36" s="6" t="str">
        <f t="shared" si="20"/>
        <v>II</v>
      </c>
      <c r="M36" s="6" t="str">
        <f t="shared" si="21"/>
        <v>I</v>
      </c>
      <c r="N36" s="31" t="str">
        <f t="shared" si="22"/>
        <v>II</v>
      </c>
      <c r="O36" s="6" t="str">
        <f>K36</f>
        <v>I</v>
      </c>
      <c r="P36" s="6" t="str">
        <f t="shared" si="23"/>
        <v>II</v>
      </c>
      <c r="Q36" s="6" t="str">
        <f t="shared" si="24"/>
        <v>I</v>
      </c>
      <c r="R36" s="31" t="str">
        <f t="shared" si="25"/>
        <v>II</v>
      </c>
      <c r="S36" s="6" t="str">
        <f>O36</f>
        <v>I</v>
      </c>
      <c r="T36" s="6" t="str">
        <f t="shared" si="26"/>
        <v>II</v>
      </c>
      <c r="U36" s="6" t="str">
        <f t="shared" si="27"/>
        <v>I</v>
      </c>
      <c r="V36" s="12" t="str">
        <f t="shared" si="28"/>
        <v>II</v>
      </c>
    </row>
    <row r="37" spans="2:22" x14ac:dyDescent="0.25">
      <c r="B37" s="20">
        <v>6</v>
      </c>
      <c r="C37" s="40">
        <f>INDEX(aux!$W$2:$W$3,MATCH($B$7,aux!$V$2:$V$3,0))*$B37/10+MAX(INDEX(aux!$K$2:$K$3,MATCH(C$7,aux!$I$2:$I$3,0))*(IF(C$8=aux!$F$2,aux!$F$3,aux!$G$3))*INDEX(aux!$B$3:$C$7,MATCH($B$33,aux!$A$3:$A$7,0),(IF($B$6=aux!$B$2,1,2)))*($B37/10)^2,INDEX(aux!$K$2:$K$3,MATCH(C$7,aux!$I$2:$I$3,0))*VALUE(RIGHT($B$6,3))/(IF(C$8=aux!$F$2,aux!$F$4,aux!$G$4))*$B37/10,10*$B37/10,15)</f>
        <v>15</v>
      </c>
      <c r="D37" s="21">
        <f>INDEX(aux!$W$2:$W$3,MATCH($B$7,aux!$V$2:$V$3,0))*$B37/10+MAX(INDEX(aux!$K$2:$K$3,MATCH(D$7,aux!$I$2:$I$3,0))*(IF(D$8=aux!$F$2,aux!$F$3,aux!$G$3))*INDEX(aux!$B$3:$C$7,MATCH($B$33,aux!$A$3:$A$7,0),(IF($B$6=aux!$B$2,1,2)))*($B37/10)^2,INDEX(aux!$K$2:$K$3,MATCH(D$7,aux!$I$2:$I$3,0))*VALUE(RIGHT($B$6,3))/(IF(D$8=aux!$F$2,aux!$F$4,aux!$G$4))*$B37/10,10*$B37/10,15)</f>
        <v>17.142857142857146</v>
      </c>
      <c r="E37" s="21">
        <f>INDEX(aux!$W$2:$W$3,MATCH($B$7,aux!$V$2:$V$3,0))*$B37/10+MAX(INDEX(aux!$K$2:$K$3,MATCH(E$7,aux!$I$2:$I$3,0))*(IF(E$8=aux!$F$2,aux!$F$3,aux!$G$3))*INDEX(aux!$B$3:$C$7,MATCH($B$33,aux!$A$3:$A$7,0),(IF($B$6=aux!$B$2,1,2)))*($B37/10)^2,INDEX(aux!$K$2:$K$3,MATCH(E$7,aux!$I$2:$I$3,0))*VALUE(RIGHT($B$6,3))/(IF(E$8=aux!$F$2,aux!$F$4,aux!$G$4))*$B37/10,10*$B37/10,15)</f>
        <v>15</v>
      </c>
      <c r="F37" s="33">
        <f>INDEX(aux!$W$2:$W$3,MATCH($B$7,aux!$V$2:$V$3,0))*$B37/10+MAX(INDEX(aux!$K$2:$K$3,MATCH(F$7,aux!$I$2:$I$3,0))*(IF(F$8=aux!$F$2,aux!$F$3,aux!$G$3))*INDEX(aux!$B$3:$C$7,MATCH($B$33,aux!$A$3:$A$7,0),(IF($B$6=aux!$B$2,1,2)))*($B37/10)^2,INDEX(aux!$K$2:$K$3,MATCH(F$7,aux!$I$2:$I$3,0))*VALUE(RIGHT($B$6,3))/(IF(F$8=aux!$F$2,aux!$F$4,aux!$G$4))*$B37/10,10*$B37/10,15)</f>
        <v>15</v>
      </c>
      <c r="G37" s="22">
        <f>INDEX(aux!$N$3:$Q$4,MATCH(G$7,aux!$M$3:$M$4,0),IF($G$6=aux!$N$2,1)+IF($G$6=aux!$O$2,2)+IF($G$6=aux!$P$2,3)+IF($G$6=aux!$Q$2,4))*$C37</f>
        <v>15</v>
      </c>
      <c r="H37" s="22">
        <f>INDEX(aux!$N$3:$Q$4,MATCH(H$7,aux!$M$3:$M$4,0),IF($G$6=aux!$N$2,1)+IF($G$6=aux!$O$2,2)+IF($G$6=aux!$P$2,3)+IF($G$6=aux!$Q$2,4))*$D37</f>
        <v>17.142857142857146</v>
      </c>
      <c r="I37" s="22">
        <f>INDEX(aux!$N$3:$Q$4,MATCH(I$7,aux!$M$3:$M$4,0),IF($G$6=aux!$N$2,1)+IF($G$6=aux!$O$2,2)+IF($G$6=aux!$P$2,3)+IF($G$6=aux!$Q$2,4))*$C37</f>
        <v>15</v>
      </c>
      <c r="J37" s="36">
        <f>INDEX(aux!$N$3:$Q$4,MATCH(J$7,aux!$M$3:$M$4,0),IF($G$6=aux!$N$2,1)+IF($G$6=aux!$O$2,2)+IF($G$6=aux!$P$2,3)+IF($G$6=aux!$Q$2,4))*$D37</f>
        <v>17.142857142857146</v>
      </c>
      <c r="K37" s="22">
        <f>INDEX(aux!$N$3:$Q$4,MATCH(K$7,aux!$M$3:$M$4,0),IF($K$6=aux!$N$2,1)+IF($K$6=aux!$O$2,2)+IF($K$6=aux!$P$2,3)+IF($K$6=aux!$Q$2,4))*$C37</f>
        <v>18</v>
      </c>
      <c r="L37" s="22">
        <f>INDEX(aux!$N$3:$Q$4,MATCH(L$7,aux!$M$3:$M$4,0),IF($K$6=aux!$N$2,1)+IF($K$6=aux!$O$2,2)+IF($K$6=aux!$P$2,3)+IF($K$6=aux!$Q$2,4))*$D37</f>
        <v>20.571428571428573</v>
      </c>
      <c r="M37" s="22">
        <f>INDEX(aux!$N$3:$Q$4,MATCH(M$7,aux!$M$3:$M$4,0),IF($K$6=aux!$N$2,1)+IF($K$6=aux!$O$2,2)+IF($K$6=aux!$P$2,3)+IF($K$6=aux!$Q$2,4))*$C37</f>
        <v>24</v>
      </c>
      <c r="N37" s="36">
        <f>INDEX(aux!$N$3:$Q$4,MATCH(N$7,aux!$M$3:$M$4,0),IF($K$6=aux!$N$2,1)+IF($K$6=aux!$O$2,2)+IF($K$6=aux!$P$2,3)+IF($K$6=aux!$Q$2,4))*$D37</f>
        <v>27.428571428571434</v>
      </c>
      <c r="O37" s="22">
        <f>INDEX(aux!$N$3:$Q$4,MATCH(O$7,aux!$M$3:$M$4,0),IF($O$6=aux!$N$2,1)+IF($O$6=aux!$O$2,2)+IF($O$6=aux!$P$2,3)+IF($O$6=aux!$Q$2,4))*$C37</f>
        <v>19.5</v>
      </c>
      <c r="P37" s="22">
        <f>INDEX(aux!$N$3:$Q$4,MATCH(P$7,aux!$M$3:$M$4,0),IF($O$6=aux!$N$2,1)+IF($O$6=aux!$O$2,2)+IF($O$6=aux!$P$2,3)+IF($O$6=aux!$Q$2,4))*$D37</f>
        <v>22.285714285714292</v>
      </c>
      <c r="Q37" s="22">
        <f>INDEX(aux!$N$3:$Q$4,MATCH(Q$7,aux!$M$3:$M$4,0),IF($O$6=aux!$N$2,1)+IF($O$6=aux!$O$2,2)+IF($O$6=aux!$P$2,3)+IF($O$6=aux!$Q$2,4))*$C37</f>
        <v>27</v>
      </c>
      <c r="R37" s="36">
        <f>INDEX(aux!$N$3:$Q$4,MATCH(R$7,aux!$M$3:$M$4,0),IF($O$6=aux!$N$2,1)+IF($O$6=aux!$O$2,2)+IF($O$6=aux!$P$2,3)+IF($O$6=aux!$Q$2,4))*$D37</f>
        <v>30.857142857142865</v>
      </c>
      <c r="S37" s="22">
        <f>INDEX(aux!$N$3:$Q$4,MATCH(S$7,aux!$M$3:$M$4,0),IF($S$6=aux!$N$2,1)+IF($S$6=aux!$O$2,2)+IF($S$6=aux!$P$2,3)+IF($S$6=aux!$Q$2,4))*$C37</f>
        <v>21</v>
      </c>
      <c r="T37" s="22">
        <f>INDEX(aux!$N$3:$Q$4,MATCH(T$7,aux!$M$3:$M$4,0),IF($S$6=aux!$N$2,1)+IF($S$6=aux!$O$2,2)+IF($S$6=aux!$P$2,3)+IF($S$6=aux!$Q$2,4))*$D37</f>
        <v>24.000000000000004</v>
      </c>
      <c r="U37" s="22">
        <f>INDEX(aux!$N$3:$Q$4,MATCH(U$7,aux!$M$3:$M$4,0),IF($S$6=aux!$N$2,1)+IF($S$6=aux!$O$2,2)+IF($S$6=aux!$P$2,3)+IF($S$6=aux!$Q$2,4))*$C37</f>
        <v>30</v>
      </c>
      <c r="V37" s="23">
        <f>INDEX(aux!$N$3:$Q$4,MATCH(V$7,aux!$M$3:$M$4,0),IF($S$6=aux!$N$2,1)+IF($S$6=aux!$O$2,2)+IF($S$6=aux!$P$2,3)+IF($S$6=aux!$Q$2,4))*$D37</f>
        <v>34.285714285714292</v>
      </c>
    </row>
    <row r="38" spans="2:22" x14ac:dyDescent="0.25">
      <c r="B38" s="14">
        <v>8</v>
      </c>
      <c r="C38" s="41">
        <f>INDEX(aux!$W$2:$W$3,MATCH($B$7,aux!$V$2:$V$3,0))*$B38/10+MAX(INDEX(aux!$K$2:$K$3,MATCH(C$7,aux!$I$2:$I$3,0))*(IF(C$8=aux!$F$2,aux!$F$3,aux!$G$3))*INDEX(aux!$B$3:$C$7,MATCH($B$33,aux!$A$3:$A$7,0),(IF($B$6=aux!$B$2,1,2)))*($B38/10)^2,INDEX(aux!$K$2:$K$3,MATCH(C$7,aux!$I$2:$I$3,0))*VALUE(RIGHT($B$6,3))/(IF(C$8=aux!$F$2,aux!$F$4,aux!$G$4))*$B38/10,10*$B38/10,15)</f>
        <v>16</v>
      </c>
      <c r="D38" s="5">
        <f>INDEX(aux!$W$2:$W$3,MATCH($B$7,aux!$V$2:$V$3,0))*$B38/10+MAX(INDEX(aux!$K$2:$K$3,MATCH(D$7,aux!$I$2:$I$3,0))*(IF(D$8=aux!$F$2,aux!$F$3,aux!$G$3))*INDEX(aux!$B$3:$C$7,MATCH($B$33,aux!$A$3:$A$7,0),(IF($B$6=aux!$B$2,1,2)))*($B38/10)^2,INDEX(aux!$K$2:$K$3,MATCH(D$7,aux!$I$2:$I$3,0))*VALUE(RIGHT($B$6,3))/(IF(D$8=aux!$F$2,aux!$F$4,aux!$G$4))*$B38/10,10*$B38/10,15)</f>
        <v>22.857142857142858</v>
      </c>
      <c r="E38" s="5">
        <f>INDEX(aux!$W$2:$W$3,MATCH($B$7,aux!$V$2:$V$3,0))*$B38/10+MAX(INDEX(aux!$K$2:$K$3,MATCH(E$7,aux!$I$2:$I$3,0))*(IF(E$8=aux!$F$2,aux!$F$3,aux!$G$3))*INDEX(aux!$B$3:$C$7,MATCH($B$33,aux!$A$3:$A$7,0),(IF($B$6=aux!$B$2,1,2)))*($B38/10)^2,INDEX(aux!$K$2:$K$3,MATCH(E$7,aux!$I$2:$I$3,0))*VALUE(RIGHT($B$6,3))/(IF(E$8=aux!$F$2,aux!$F$4,aux!$G$4))*$B38/10,10*$B38/10,15)</f>
        <v>15</v>
      </c>
      <c r="F38" s="34">
        <f>INDEX(aux!$W$2:$W$3,MATCH($B$7,aux!$V$2:$V$3,0))*$B38/10+MAX(INDEX(aux!$K$2:$K$3,MATCH(F$7,aux!$I$2:$I$3,0))*(IF(F$8=aux!$F$2,aux!$F$3,aux!$G$3))*INDEX(aux!$B$3:$C$7,MATCH($B$33,aux!$A$3:$A$7,0),(IF($B$6=aux!$B$2,1,2)))*($B38/10)^2,INDEX(aux!$K$2:$K$3,MATCH(F$7,aux!$I$2:$I$3,0))*VALUE(RIGHT($B$6,3))/(IF(F$8=aux!$F$2,aux!$F$4,aux!$G$4))*$B38/10,10*$B38/10,15)</f>
        <v>16</v>
      </c>
      <c r="G38" s="9">
        <f>INDEX(aux!$N$3:$Q$4,MATCH(G$7,aux!$M$3:$M$4,0),IF($G$6=aux!$N$2,1)+IF($G$6=aux!$O$2,2)+IF($G$6=aux!$P$2,3)+IF($G$6=aux!$Q$2,4))*$C38</f>
        <v>16</v>
      </c>
      <c r="H38" s="9">
        <f>INDEX(aux!$N$3:$Q$4,MATCH(H$7,aux!$M$3:$M$4,0),IF($G$6=aux!$N$2,1)+IF($G$6=aux!$O$2,2)+IF($G$6=aux!$P$2,3)+IF($G$6=aux!$Q$2,4))*$D38</f>
        <v>22.857142857142858</v>
      </c>
      <c r="I38" s="9">
        <f>INDEX(aux!$N$3:$Q$4,MATCH(I$7,aux!$M$3:$M$4,0),IF($G$6=aux!$N$2,1)+IF($G$6=aux!$O$2,2)+IF($G$6=aux!$P$2,3)+IF($G$6=aux!$Q$2,4))*$C38</f>
        <v>16</v>
      </c>
      <c r="J38" s="37">
        <f>INDEX(aux!$N$3:$Q$4,MATCH(J$7,aux!$M$3:$M$4,0),IF($G$6=aux!$N$2,1)+IF($G$6=aux!$O$2,2)+IF($G$6=aux!$P$2,3)+IF($G$6=aux!$Q$2,4))*$D38</f>
        <v>22.857142857142858</v>
      </c>
      <c r="K38" s="9">
        <f>INDEX(aux!$N$3:$Q$4,MATCH(K$7,aux!$M$3:$M$4,0),IF($K$6=aux!$N$2,1)+IF($K$6=aux!$O$2,2)+IF($K$6=aux!$P$2,3)+IF($K$6=aux!$Q$2,4))*$C38</f>
        <v>19.2</v>
      </c>
      <c r="L38" s="9">
        <f>INDEX(aux!$N$3:$Q$4,MATCH(L$7,aux!$M$3:$M$4,0),IF($K$6=aux!$N$2,1)+IF($K$6=aux!$O$2,2)+IF($K$6=aux!$P$2,3)+IF($K$6=aux!$Q$2,4))*$D38</f>
        <v>27.428571428571427</v>
      </c>
      <c r="M38" s="9">
        <f>INDEX(aux!$N$3:$Q$4,MATCH(M$7,aux!$M$3:$M$4,0),IF($K$6=aux!$N$2,1)+IF($K$6=aux!$O$2,2)+IF($K$6=aux!$P$2,3)+IF($K$6=aux!$Q$2,4))*$C38</f>
        <v>25.6</v>
      </c>
      <c r="N38" s="37">
        <f>INDEX(aux!$N$3:$Q$4,MATCH(N$7,aux!$M$3:$M$4,0),IF($K$6=aux!$N$2,1)+IF($K$6=aux!$O$2,2)+IF($K$6=aux!$P$2,3)+IF($K$6=aux!$Q$2,4))*$D38</f>
        <v>36.571428571428577</v>
      </c>
      <c r="O38" s="9">
        <f>INDEX(aux!$N$3:$Q$4,MATCH(O$7,aux!$M$3:$M$4,0),IF($O$6=aux!$N$2,1)+IF($O$6=aux!$O$2,2)+IF($O$6=aux!$P$2,3)+IF($O$6=aux!$Q$2,4))*$C38</f>
        <v>20.8</v>
      </c>
      <c r="P38" s="9">
        <f>INDEX(aux!$N$3:$Q$4,MATCH(P$7,aux!$M$3:$M$4,0),IF($O$6=aux!$N$2,1)+IF($O$6=aux!$O$2,2)+IF($O$6=aux!$P$2,3)+IF($O$6=aux!$Q$2,4))*$D38</f>
        <v>29.714285714285715</v>
      </c>
      <c r="Q38" s="9">
        <f>INDEX(aux!$N$3:$Q$4,MATCH(Q$7,aux!$M$3:$M$4,0),IF($O$6=aux!$N$2,1)+IF($O$6=aux!$O$2,2)+IF($O$6=aux!$P$2,3)+IF($O$6=aux!$Q$2,4))*$C38</f>
        <v>28.8</v>
      </c>
      <c r="R38" s="37">
        <f>INDEX(aux!$N$3:$Q$4,MATCH(R$7,aux!$M$3:$M$4,0),IF($O$6=aux!$N$2,1)+IF($O$6=aux!$O$2,2)+IF($O$6=aux!$P$2,3)+IF($O$6=aux!$Q$2,4))*$D38</f>
        <v>41.142857142857146</v>
      </c>
      <c r="S38" s="9">
        <f>INDEX(aux!$N$3:$Q$4,MATCH(S$7,aux!$M$3:$M$4,0),IF($S$6=aux!$N$2,1)+IF($S$6=aux!$O$2,2)+IF($S$6=aux!$P$2,3)+IF($S$6=aux!$Q$2,4))*$C38</f>
        <v>22.4</v>
      </c>
      <c r="T38" s="9">
        <f>INDEX(aux!$N$3:$Q$4,MATCH(T$7,aux!$M$3:$M$4,0),IF($S$6=aux!$N$2,1)+IF($S$6=aux!$O$2,2)+IF($S$6=aux!$P$2,3)+IF($S$6=aux!$Q$2,4))*$D38</f>
        <v>32</v>
      </c>
      <c r="U38" s="9">
        <f>INDEX(aux!$N$3:$Q$4,MATCH(U$7,aux!$M$3:$M$4,0),IF($S$6=aux!$N$2,1)+IF($S$6=aux!$O$2,2)+IF($S$6=aux!$P$2,3)+IF($S$6=aux!$Q$2,4))*$C38</f>
        <v>32</v>
      </c>
      <c r="V38" s="15">
        <f>INDEX(aux!$N$3:$Q$4,MATCH(V$7,aux!$M$3:$M$4,0),IF($S$6=aux!$N$2,1)+IF($S$6=aux!$O$2,2)+IF($S$6=aux!$P$2,3)+IF($S$6=aux!$Q$2,4))*$D38</f>
        <v>45.714285714285715</v>
      </c>
    </row>
    <row r="39" spans="2:22" x14ac:dyDescent="0.25">
      <c r="B39" s="14">
        <v>10</v>
      </c>
      <c r="C39" s="41">
        <f>INDEX(aux!$W$2:$W$3,MATCH($B$7,aux!$V$2:$V$3,0))*$B39/10+MAX(INDEX(aux!$K$2:$K$3,MATCH(C$7,aux!$I$2:$I$3,0))*(IF(C$8=aux!$F$2,aux!$F$3,aux!$G$3))*INDEX(aux!$B$3:$C$7,MATCH($B$33,aux!$A$3:$A$7,0),(IF($B$6=aux!$B$2,1,2)))*($B39/10)^2,INDEX(aux!$K$2:$K$3,MATCH(C$7,aux!$I$2:$I$3,0))*VALUE(RIGHT($B$6,3))/(IF(C$8=aux!$F$2,aux!$F$4,aux!$G$4))*$B39/10,10*$B39/10,15)</f>
        <v>20</v>
      </c>
      <c r="D39" s="5">
        <f>INDEX(aux!$W$2:$W$3,MATCH($B$7,aux!$V$2:$V$3,0))*$B39/10+MAX(INDEX(aux!$K$2:$K$3,MATCH(D$7,aux!$I$2:$I$3,0))*(IF(D$8=aux!$F$2,aux!$F$3,aux!$G$3))*INDEX(aux!$B$3:$C$7,MATCH($B$33,aux!$A$3:$A$7,0),(IF($B$6=aux!$B$2,1,2)))*($B39/10)^2,INDEX(aux!$K$2:$K$3,MATCH(D$7,aux!$I$2:$I$3,0))*VALUE(RIGHT($B$6,3))/(IF(D$8=aux!$F$2,aux!$F$4,aux!$G$4))*$B39/10,10*$B39/10,15)</f>
        <v>28.571428571428573</v>
      </c>
      <c r="E39" s="5">
        <f>INDEX(aux!$W$2:$W$3,MATCH($B$7,aux!$V$2:$V$3,0))*$B39/10+MAX(INDEX(aux!$K$2:$K$3,MATCH(E$7,aux!$I$2:$I$3,0))*(IF(E$8=aux!$F$2,aux!$F$3,aux!$G$3))*INDEX(aux!$B$3:$C$7,MATCH($B$33,aux!$A$3:$A$7,0),(IF($B$6=aux!$B$2,1,2)))*($B39/10)^2,INDEX(aux!$K$2:$K$3,MATCH(E$7,aux!$I$2:$I$3,0))*VALUE(RIGHT($B$6,3))/(IF(E$8=aux!$F$2,aux!$F$4,aux!$G$4))*$B39/10,10*$B39/10,15)</f>
        <v>15</v>
      </c>
      <c r="F39" s="34">
        <f>INDEX(aux!$W$2:$W$3,MATCH($B$7,aux!$V$2:$V$3,0))*$B39/10+MAX(INDEX(aux!$K$2:$K$3,MATCH(F$7,aux!$I$2:$I$3,0))*(IF(F$8=aux!$F$2,aux!$F$3,aux!$G$3))*INDEX(aux!$B$3:$C$7,MATCH($B$33,aux!$A$3:$A$7,0),(IF($B$6=aux!$B$2,1,2)))*($B39/10)^2,INDEX(aux!$K$2:$K$3,MATCH(F$7,aux!$I$2:$I$3,0))*VALUE(RIGHT($B$6,3))/(IF(F$8=aux!$F$2,aux!$F$4,aux!$G$4))*$B39/10,10*$B39/10,15)</f>
        <v>20</v>
      </c>
      <c r="G39" s="9">
        <f>INDEX(aux!$N$3:$Q$4,MATCH(G$7,aux!$M$3:$M$4,0),IF($G$6=aux!$N$2,1)+IF($G$6=aux!$O$2,2)+IF($G$6=aux!$P$2,3)+IF($G$6=aux!$Q$2,4))*$C39</f>
        <v>20</v>
      </c>
      <c r="H39" s="9">
        <f>INDEX(aux!$N$3:$Q$4,MATCH(H$7,aux!$M$3:$M$4,0),IF($G$6=aux!$N$2,1)+IF($G$6=aux!$O$2,2)+IF($G$6=aux!$P$2,3)+IF($G$6=aux!$Q$2,4))*$D39</f>
        <v>28.571428571428573</v>
      </c>
      <c r="I39" s="9">
        <f>INDEX(aux!$N$3:$Q$4,MATCH(I$7,aux!$M$3:$M$4,0),IF($G$6=aux!$N$2,1)+IF($G$6=aux!$O$2,2)+IF($G$6=aux!$P$2,3)+IF($G$6=aux!$Q$2,4))*$C39</f>
        <v>20</v>
      </c>
      <c r="J39" s="37">
        <f>INDEX(aux!$N$3:$Q$4,MATCH(J$7,aux!$M$3:$M$4,0),IF($G$6=aux!$N$2,1)+IF($G$6=aux!$O$2,2)+IF($G$6=aux!$P$2,3)+IF($G$6=aux!$Q$2,4))*$D39</f>
        <v>28.571428571428573</v>
      </c>
      <c r="K39" s="9">
        <f>INDEX(aux!$N$3:$Q$4,MATCH(K$7,aux!$M$3:$M$4,0),IF($K$6=aux!$N$2,1)+IF($K$6=aux!$O$2,2)+IF($K$6=aux!$P$2,3)+IF($K$6=aux!$Q$2,4))*$C39</f>
        <v>24</v>
      </c>
      <c r="L39" s="9">
        <f>INDEX(aux!$N$3:$Q$4,MATCH(L$7,aux!$M$3:$M$4,0),IF($K$6=aux!$N$2,1)+IF($K$6=aux!$O$2,2)+IF($K$6=aux!$P$2,3)+IF($K$6=aux!$Q$2,4))*$D39</f>
        <v>34.285714285714285</v>
      </c>
      <c r="M39" s="9">
        <f>INDEX(aux!$N$3:$Q$4,MATCH(M$7,aux!$M$3:$M$4,0),IF($K$6=aux!$N$2,1)+IF($K$6=aux!$O$2,2)+IF($K$6=aux!$P$2,3)+IF($K$6=aux!$Q$2,4))*$C39</f>
        <v>32</v>
      </c>
      <c r="N39" s="37">
        <f>INDEX(aux!$N$3:$Q$4,MATCH(N$7,aux!$M$3:$M$4,0),IF($K$6=aux!$N$2,1)+IF($K$6=aux!$O$2,2)+IF($K$6=aux!$P$2,3)+IF($K$6=aux!$Q$2,4))*$D39</f>
        <v>45.714285714285722</v>
      </c>
      <c r="O39" s="9">
        <f>INDEX(aux!$N$3:$Q$4,MATCH(O$7,aux!$M$3:$M$4,0),IF($O$6=aux!$N$2,1)+IF($O$6=aux!$O$2,2)+IF($O$6=aux!$P$2,3)+IF($O$6=aux!$Q$2,4))*$C39</f>
        <v>26</v>
      </c>
      <c r="P39" s="9">
        <f>INDEX(aux!$N$3:$Q$4,MATCH(P$7,aux!$M$3:$M$4,0),IF($O$6=aux!$N$2,1)+IF($O$6=aux!$O$2,2)+IF($O$6=aux!$P$2,3)+IF($O$6=aux!$Q$2,4))*$D39</f>
        <v>37.142857142857146</v>
      </c>
      <c r="Q39" s="9">
        <f>INDEX(aux!$N$3:$Q$4,MATCH(Q$7,aux!$M$3:$M$4,0),IF($O$6=aux!$N$2,1)+IF($O$6=aux!$O$2,2)+IF($O$6=aux!$P$2,3)+IF($O$6=aux!$Q$2,4))*$C39</f>
        <v>36</v>
      </c>
      <c r="R39" s="37">
        <f>INDEX(aux!$N$3:$Q$4,MATCH(R$7,aux!$M$3:$M$4,0),IF($O$6=aux!$N$2,1)+IF($O$6=aux!$O$2,2)+IF($O$6=aux!$P$2,3)+IF($O$6=aux!$Q$2,4))*$D39</f>
        <v>51.428571428571431</v>
      </c>
      <c r="S39" s="9">
        <f>INDEX(aux!$N$3:$Q$4,MATCH(S$7,aux!$M$3:$M$4,0),IF($S$6=aux!$N$2,1)+IF($S$6=aux!$O$2,2)+IF($S$6=aux!$P$2,3)+IF($S$6=aux!$Q$2,4))*$C39</f>
        <v>28</v>
      </c>
      <c r="T39" s="9">
        <f>INDEX(aux!$N$3:$Q$4,MATCH(T$7,aux!$M$3:$M$4,0),IF($S$6=aux!$N$2,1)+IF($S$6=aux!$O$2,2)+IF($S$6=aux!$P$2,3)+IF($S$6=aux!$Q$2,4))*$D39</f>
        <v>40</v>
      </c>
      <c r="U39" s="9">
        <f>INDEX(aux!$N$3:$Q$4,MATCH(U$7,aux!$M$3:$M$4,0),IF($S$6=aux!$N$2,1)+IF($S$6=aux!$O$2,2)+IF($S$6=aux!$P$2,3)+IF($S$6=aux!$Q$2,4))*$C39</f>
        <v>40</v>
      </c>
      <c r="V39" s="15">
        <f>INDEX(aux!$N$3:$Q$4,MATCH(V$7,aux!$M$3:$M$4,0),IF($S$6=aux!$N$2,1)+IF($S$6=aux!$O$2,2)+IF($S$6=aux!$P$2,3)+IF($S$6=aux!$Q$2,4))*$D39</f>
        <v>57.142857142857146</v>
      </c>
    </row>
    <row r="40" spans="2:22" x14ac:dyDescent="0.25">
      <c r="B40" s="14">
        <v>12</v>
      </c>
      <c r="C40" s="41">
        <f>INDEX(aux!$W$2:$W$3,MATCH($B$7,aux!$V$2:$V$3,0))*$B40/10+MAX(INDEX(aux!$K$2:$K$3,MATCH(C$7,aux!$I$2:$I$3,0))*(IF(C$8=aux!$F$2,aux!$F$3,aux!$G$3))*INDEX(aux!$B$3:$C$7,MATCH($B$33,aux!$A$3:$A$7,0),(IF($B$6=aux!$B$2,1,2)))*($B40/10)^2,INDEX(aux!$K$2:$K$3,MATCH(C$7,aux!$I$2:$I$3,0))*VALUE(RIGHT($B$6,3))/(IF(C$8=aux!$F$2,aux!$F$4,aux!$G$4))*$B40/10,10*$B40/10,15)</f>
        <v>24</v>
      </c>
      <c r="D40" s="5">
        <f>INDEX(aux!$W$2:$W$3,MATCH($B$7,aux!$V$2:$V$3,0))*$B40/10+MAX(INDEX(aux!$K$2:$K$3,MATCH(D$7,aux!$I$2:$I$3,0))*(IF(D$8=aux!$F$2,aux!$F$3,aux!$G$3))*INDEX(aux!$B$3:$C$7,MATCH($B$33,aux!$A$3:$A$7,0),(IF($B$6=aux!$B$2,1,2)))*($B40/10)^2,INDEX(aux!$K$2:$K$3,MATCH(D$7,aux!$I$2:$I$3,0))*VALUE(RIGHT($B$6,3))/(IF(D$8=aux!$F$2,aux!$F$4,aux!$G$4))*$B40/10,10*$B40/10,15)</f>
        <v>34.285714285714292</v>
      </c>
      <c r="E40" s="5">
        <f>INDEX(aux!$W$2:$W$3,MATCH($B$7,aux!$V$2:$V$3,0))*$B40/10+MAX(INDEX(aux!$K$2:$K$3,MATCH(E$7,aux!$I$2:$I$3,0))*(IF(E$8=aux!$F$2,aux!$F$3,aux!$G$3))*INDEX(aux!$B$3:$C$7,MATCH($B$33,aux!$A$3:$A$7,0),(IF($B$6=aux!$B$2,1,2)))*($B40/10)^2,INDEX(aux!$K$2:$K$3,MATCH(E$7,aux!$I$2:$I$3,0))*VALUE(RIGHT($B$6,3))/(IF(E$8=aux!$F$2,aux!$F$4,aux!$G$4))*$B40/10,10*$B40/10,15)</f>
        <v>16.8</v>
      </c>
      <c r="F40" s="34">
        <f>INDEX(aux!$W$2:$W$3,MATCH($B$7,aux!$V$2:$V$3,0))*$B40/10+MAX(INDEX(aux!$K$2:$K$3,MATCH(F$7,aux!$I$2:$I$3,0))*(IF(F$8=aux!$F$2,aux!$F$3,aux!$G$3))*INDEX(aux!$B$3:$C$7,MATCH($B$33,aux!$A$3:$A$7,0),(IF($B$6=aux!$B$2,1,2)))*($B40/10)^2,INDEX(aux!$K$2:$K$3,MATCH(F$7,aux!$I$2:$I$3,0))*VALUE(RIGHT($B$6,3))/(IF(F$8=aux!$F$2,aux!$F$4,aux!$G$4))*$B40/10,10*$B40/10,15)</f>
        <v>24</v>
      </c>
      <c r="G40" s="9">
        <f>INDEX(aux!$N$3:$Q$4,MATCH(G$7,aux!$M$3:$M$4,0),IF($G$6=aux!$N$2,1)+IF($G$6=aux!$O$2,2)+IF($G$6=aux!$P$2,3)+IF($G$6=aux!$Q$2,4))*$C40</f>
        <v>24</v>
      </c>
      <c r="H40" s="9">
        <f>INDEX(aux!$N$3:$Q$4,MATCH(H$7,aux!$M$3:$M$4,0),IF($G$6=aux!$N$2,1)+IF($G$6=aux!$O$2,2)+IF($G$6=aux!$P$2,3)+IF($G$6=aux!$Q$2,4))*$D40</f>
        <v>34.285714285714292</v>
      </c>
      <c r="I40" s="9">
        <f>INDEX(aux!$N$3:$Q$4,MATCH(I$7,aux!$M$3:$M$4,0),IF($G$6=aux!$N$2,1)+IF($G$6=aux!$O$2,2)+IF($G$6=aux!$P$2,3)+IF($G$6=aux!$Q$2,4))*$C40</f>
        <v>24</v>
      </c>
      <c r="J40" s="37">
        <f>INDEX(aux!$N$3:$Q$4,MATCH(J$7,aux!$M$3:$M$4,0),IF($G$6=aux!$N$2,1)+IF($G$6=aux!$O$2,2)+IF($G$6=aux!$P$2,3)+IF($G$6=aux!$Q$2,4))*$D40</f>
        <v>34.285714285714292</v>
      </c>
      <c r="K40" s="9">
        <f>INDEX(aux!$N$3:$Q$4,MATCH(K$7,aux!$M$3:$M$4,0),IF($K$6=aux!$N$2,1)+IF($K$6=aux!$O$2,2)+IF($K$6=aux!$P$2,3)+IF($K$6=aux!$Q$2,4))*$C40</f>
        <v>28.799999999999997</v>
      </c>
      <c r="L40" s="9">
        <f>INDEX(aux!$N$3:$Q$4,MATCH(L$7,aux!$M$3:$M$4,0),IF($K$6=aux!$N$2,1)+IF($K$6=aux!$O$2,2)+IF($K$6=aux!$P$2,3)+IF($K$6=aux!$Q$2,4))*$D40</f>
        <v>41.142857142857146</v>
      </c>
      <c r="M40" s="9">
        <f>INDEX(aux!$N$3:$Q$4,MATCH(M$7,aux!$M$3:$M$4,0),IF($K$6=aux!$N$2,1)+IF($K$6=aux!$O$2,2)+IF($K$6=aux!$P$2,3)+IF($K$6=aux!$Q$2,4))*$C40</f>
        <v>38.400000000000006</v>
      </c>
      <c r="N40" s="37">
        <f>INDEX(aux!$N$3:$Q$4,MATCH(N$7,aux!$M$3:$M$4,0),IF($K$6=aux!$N$2,1)+IF($K$6=aux!$O$2,2)+IF($K$6=aux!$P$2,3)+IF($K$6=aux!$Q$2,4))*$D40</f>
        <v>54.857142857142868</v>
      </c>
      <c r="O40" s="9">
        <f>INDEX(aux!$N$3:$Q$4,MATCH(O$7,aux!$M$3:$M$4,0),IF($O$6=aux!$N$2,1)+IF($O$6=aux!$O$2,2)+IF($O$6=aux!$P$2,3)+IF($O$6=aux!$Q$2,4))*$C40</f>
        <v>31.200000000000003</v>
      </c>
      <c r="P40" s="9">
        <f>INDEX(aux!$N$3:$Q$4,MATCH(P$7,aux!$M$3:$M$4,0),IF($O$6=aux!$N$2,1)+IF($O$6=aux!$O$2,2)+IF($O$6=aux!$P$2,3)+IF($O$6=aux!$Q$2,4))*$D40</f>
        <v>44.571428571428584</v>
      </c>
      <c r="Q40" s="9">
        <f>INDEX(aux!$N$3:$Q$4,MATCH(Q$7,aux!$M$3:$M$4,0),IF($O$6=aux!$N$2,1)+IF($O$6=aux!$O$2,2)+IF($O$6=aux!$P$2,3)+IF($O$6=aux!$Q$2,4))*$C40</f>
        <v>43.2</v>
      </c>
      <c r="R40" s="37">
        <f>INDEX(aux!$N$3:$Q$4,MATCH(R$7,aux!$M$3:$M$4,0),IF($O$6=aux!$N$2,1)+IF($O$6=aux!$O$2,2)+IF($O$6=aux!$P$2,3)+IF($O$6=aux!$Q$2,4))*$D40</f>
        <v>61.71428571428573</v>
      </c>
      <c r="S40" s="9">
        <f>INDEX(aux!$N$3:$Q$4,MATCH(S$7,aux!$M$3:$M$4,0),IF($S$6=aux!$N$2,1)+IF($S$6=aux!$O$2,2)+IF($S$6=aux!$P$2,3)+IF($S$6=aux!$Q$2,4))*$C40</f>
        <v>33.599999999999994</v>
      </c>
      <c r="T40" s="9">
        <f>INDEX(aux!$N$3:$Q$4,MATCH(T$7,aux!$M$3:$M$4,0),IF($S$6=aux!$N$2,1)+IF($S$6=aux!$O$2,2)+IF($S$6=aux!$P$2,3)+IF($S$6=aux!$Q$2,4))*$D40</f>
        <v>48.000000000000007</v>
      </c>
      <c r="U40" s="9">
        <f>INDEX(aux!$N$3:$Q$4,MATCH(U$7,aux!$M$3:$M$4,0),IF($S$6=aux!$N$2,1)+IF($S$6=aux!$O$2,2)+IF($S$6=aux!$P$2,3)+IF($S$6=aux!$Q$2,4))*$C40</f>
        <v>48</v>
      </c>
      <c r="V40" s="15">
        <f>INDEX(aux!$N$3:$Q$4,MATCH(V$7,aux!$M$3:$M$4,0),IF($S$6=aux!$N$2,1)+IF($S$6=aux!$O$2,2)+IF($S$6=aux!$P$2,3)+IF($S$6=aux!$Q$2,4))*$D40</f>
        <v>68.571428571428584</v>
      </c>
    </row>
    <row r="41" spans="2:22" x14ac:dyDescent="0.25">
      <c r="B41" s="14">
        <v>14</v>
      </c>
      <c r="C41" s="41">
        <f>INDEX(aux!$W$2:$W$3,MATCH($B$7,aux!$V$2:$V$3,0))*$B41/10+MAX(INDEX(aux!$K$2:$K$3,MATCH(C$7,aux!$I$2:$I$3,0))*(IF(C$8=aux!$F$2,aux!$F$3,aux!$G$3))*INDEX(aux!$B$3:$C$7,MATCH($B$33,aux!$A$3:$A$7,0),(IF($B$6=aux!$B$2,1,2)))*($B41/10)^2,INDEX(aux!$K$2:$K$3,MATCH(C$7,aux!$I$2:$I$3,0))*VALUE(RIGHT($B$6,3))/(IF(C$8=aux!$F$2,aux!$F$4,aux!$G$4))*$B41/10,10*$B41/10,15)</f>
        <v>28</v>
      </c>
      <c r="D41" s="5">
        <f>INDEX(aux!$W$2:$W$3,MATCH($B$7,aux!$V$2:$V$3,0))*$B41/10+MAX(INDEX(aux!$K$2:$K$3,MATCH(D$7,aux!$I$2:$I$3,0))*(IF(D$8=aux!$F$2,aux!$F$3,aux!$G$3))*INDEX(aux!$B$3:$C$7,MATCH($B$33,aux!$A$3:$A$7,0),(IF($B$6=aux!$B$2,1,2)))*($B41/10)^2,INDEX(aux!$K$2:$K$3,MATCH(D$7,aux!$I$2:$I$3,0))*VALUE(RIGHT($B$6,3))/(IF(D$8=aux!$F$2,aux!$F$4,aux!$G$4))*$B41/10,10*$B41/10,15)</f>
        <v>40</v>
      </c>
      <c r="E41" s="5">
        <f>INDEX(aux!$W$2:$W$3,MATCH($B$7,aux!$V$2:$V$3,0))*$B41/10+MAX(INDEX(aux!$K$2:$K$3,MATCH(E$7,aux!$I$2:$I$3,0))*(IF(E$8=aux!$F$2,aux!$F$3,aux!$G$3))*INDEX(aux!$B$3:$C$7,MATCH($B$33,aux!$A$3:$A$7,0),(IF($B$6=aux!$B$2,1,2)))*($B41/10)^2,INDEX(aux!$K$2:$K$3,MATCH(E$7,aux!$I$2:$I$3,0))*VALUE(RIGHT($B$6,3))/(IF(E$8=aux!$F$2,aux!$F$4,aux!$G$4))*$B41/10,10*$B41/10,15)</f>
        <v>19.600000000000001</v>
      </c>
      <c r="F41" s="34">
        <f>INDEX(aux!$W$2:$W$3,MATCH($B$7,aux!$V$2:$V$3,0))*$B41/10+MAX(INDEX(aux!$K$2:$K$3,MATCH(F$7,aux!$I$2:$I$3,0))*(IF(F$8=aux!$F$2,aux!$F$3,aux!$G$3))*INDEX(aux!$B$3:$C$7,MATCH($B$33,aux!$A$3:$A$7,0),(IF($B$6=aux!$B$2,1,2)))*($B41/10)^2,INDEX(aux!$K$2:$K$3,MATCH(F$7,aux!$I$2:$I$3,0))*VALUE(RIGHT($B$6,3))/(IF(F$8=aux!$F$2,aux!$F$4,aux!$G$4))*$B41/10,10*$B41/10,15)</f>
        <v>28</v>
      </c>
      <c r="G41" s="9">
        <f>INDEX(aux!$N$3:$Q$4,MATCH(G$7,aux!$M$3:$M$4,0),IF($G$6=aux!$N$2,1)+IF($G$6=aux!$O$2,2)+IF($G$6=aux!$P$2,3)+IF($G$6=aux!$Q$2,4))*$C41</f>
        <v>28</v>
      </c>
      <c r="H41" s="9">
        <f>INDEX(aux!$N$3:$Q$4,MATCH(H$7,aux!$M$3:$M$4,0),IF($G$6=aux!$N$2,1)+IF($G$6=aux!$O$2,2)+IF($G$6=aux!$P$2,3)+IF($G$6=aux!$Q$2,4))*$D41</f>
        <v>40</v>
      </c>
      <c r="I41" s="9">
        <f>INDEX(aux!$N$3:$Q$4,MATCH(I$7,aux!$M$3:$M$4,0),IF($G$6=aux!$N$2,1)+IF($G$6=aux!$O$2,2)+IF($G$6=aux!$P$2,3)+IF($G$6=aux!$Q$2,4))*$C41</f>
        <v>28</v>
      </c>
      <c r="J41" s="37">
        <f>INDEX(aux!$N$3:$Q$4,MATCH(J$7,aux!$M$3:$M$4,0),IF($G$6=aux!$N$2,1)+IF($G$6=aux!$O$2,2)+IF($G$6=aux!$P$2,3)+IF($G$6=aux!$Q$2,4))*$D41</f>
        <v>40</v>
      </c>
      <c r="K41" s="9">
        <f>INDEX(aux!$N$3:$Q$4,MATCH(K$7,aux!$M$3:$M$4,0),IF($K$6=aux!$N$2,1)+IF($K$6=aux!$O$2,2)+IF($K$6=aux!$P$2,3)+IF($K$6=aux!$Q$2,4))*$C41</f>
        <v>33.6</v>
      </c>
      <c r="L41" s="9">
        <f>INDEX(aux!$N$3:$Q$4,MATCH(L$7,aux!$M$3:$M$4,0),IF($K$6=aux!$N$2,1)+IF($K$6=aux!$O$2,2)+IF($K$6=aux!$P$2,3)+IF($K$6=aux!$Q$2,4))*$D41</f>
        <v>48</v>
      </c>
      <c r="M41" s="9">
        <f>INDEX(aux!$N$3:$Q$4,MATCH(M$7,aux!$M$3:$M$4,0),IF($K$6=aux!$N$2,1)+IF($K$6=aux!$O$2,2)+IF($K$6=aux!$P$2,3)+IF($K$6=aux!$Q$2,4))*$C41</f>
        <v>44.800000000000004</v>
      </c>
      <c r="N41" s="37">
        <f>INDEX(aux!$N$3:$Q$4,MATCH(N$7,aux!$M$3:$M$4,0),IF($K$6=aux!$N$2,1)+IF($K$6=aux!$O$2,2)+IF($K$6=aux!$P$2,3)+IF($K$6=aux!$Q$2,4))*$D41</f>
        <v>64</v>
      </c>
      <c r="O41" s="9">
        <f>INDEX(aux!$N$3:$Q$4,MATCH(O$7,aux!$M$3:$M$4,0),IF($O$6=aux!$N$2,1)+IF($O$6=aux!$O$2,2)+IF($O$6=aux!$P$2,3)+IF($O$6=aux!$Q$2,4))*$C41</f>
        <v>36.4</v>
      </c>
      <c r="P41" s="9">
        <f>INDEX(aux!$N$3:$Q$4,MATCH(P$7,aux!$M$3:$M$4,0),IF($O$6=aux!$N$2,1)+IF($O$6=aux!$O$2,2)+IF($O$6=aux!$P$2,3)+IF($O$6=aux!$Q$2,4))*$D41</f>
        <v>52</v>
      </c>
      <c r="Q41" s="9">
        <f>INDEX(aux!$N$3:$Q$4,MATCH(Q$7,aux!$M$3:$M$4,0),IF($O$6=aux!$N$2,1)+IF($O$6=aux!$O$2,2)+IF($O$6=aux!$P$2,3)+IF($O$6=aux!$Q$2,4))*$C41</f>
        <v>50.4</v>
      </c>
      <c r="R41" s="37">
        <f>INDEX(aux!$N$3:$Q$4,MATCH(R$7,aux!$M$3:$M$4,0),IF($O$6=aux!$N$2,1)+IF($O$6=aux!$O$2,2)+IF($O$6=aux!$P$2,3)+IF($O$6=aux!$Q$2,4))*$D41</f>
        <v>72</v>
      </c>
      <c r="S41" s="9">
        <f>INDEX(aux!$N$3:$Q$4,MATCH(S$7,aux!$M$3:$M$4,0),IF($S$6=aux!$N$2,1)+IF($S$6=aux!$O$2,2)+IF($S$6=aux!$P$2,3)+IF($S$6=aux!$Q$2,4))*$C41</f>
        <v>39.199999999999996</v>
      </c>
      <c r="T41" s="9">
        <f>INDEX(aux!$N$3:$Q$4,MATCH(T$7,aux!$M$3:$M$4,0),IF($S$6=aux!$N$2,1)+IF($S$6=aux!$O$2,2)+IF($S$6=aux!$P$2,3)+IF($S$6=aux!$Q$2,4))*$D41</f>
        <v>56</v>
      </c>
      <c r="U41" s="9">
        <f>INDEX(aux!$N$3:$Q$4,MATCH(U$7,aux!$M$3:$M$4,0),IF($S$6=aux!$N$2,1)+IF($S$6=aux!$O$2,2)+IF($S$6=aux!$P$2,3)+IF($S$6=aux!$Q$2,4))*$C41</f>
        <v>56</v>
      </c>
      <c r="V41" s="15">
        <f>INDEX(aux!$N$3:$Q$4,MATCH(V$7,aux!$M$3:$M$4,0),IF($S$6=aux!$N$2,1)+IF($S$6=aux!$O$2,2)+IF($S$6=aux!$P$2,3)+IF($S$6=aux!$Q$2,4))*$D41</f>
        <v>80</v>
      </c>
    </row>
    <row r="42" spans="2:22" x14ac:dyDescent="0.25">
      <c r="B42" s="14">
        <v>16</v>
      </c>
      <c r="C42" s="41">
        <f>INDEX(aux!$W$2:$W$3,MATCH($B$7,aux!$V$2:$V$3,0))*$B42/10+MAX(INDEX(aux!$K$2:$K$3,MATCH(C$7,aux!$I$2:$I$3,0))*(IF(C$8=aux!$F$2,aux!$F$3,aux!$G$3))*INDEX(aux!$B$3:$C$7,MATCH($B$33,aux!$A$3:$A$7,0),(IF($B$6=aux!$B$2,1,2)))*($B42/10)^2,INDEX(aux!$K$2:$K$3,MATCH(C$7,aux!$I$2:$I$3,0))*VALUE(RIGHT($B$6,3))/(IF(C$8=aux!$F$2,aux!$F$4,aux!$G$4))*$B42/10,10*$B42/10,15)</f>
        <v>32</v>
      </c>
      <c r="D42" s="5">
        <f>INDEX(aux!$W$2:$W$3,MATCH($B$7,aux!$V$2:$V$3,0))*$B42/10+MAX(INDEX(aux!$K$2:$K$3,MATCH(D$7,aux!$I$2:$I$3,0))*(IF(D$8=aux!$F$2,aux!$F$3,aux!$G$3))*INDEX(aux!$B$3:$C$7,MATCH($B$33,aux!$A$3:$A$7,0),(IF($B$6=aux!$B$2,1,2)))*($B42/10)^2,INDEX(aux!$K$2:$K$3,MATCH(D$7,aux!$I$2:$I$3,0))*VALUE(RIGHT($B$6,3))/(IF(D$8=aux!$F$2,aux!$F$4,aux!$G$4))*$B42/10,10*$B42/10,15)</f>
        <v>45.714285714285715</v>
      </c>
      <c r="E42" s="5">
        <f>INDEX(aux!$W$2:$W$3,MATCH($B$7,aux!$V$2:$V$3,0))*$B42/10+MAX(INDEX(aux!$K$2:$K$3,MATCH(E$7,aux!$I$2:$I$3,0))*(IF(E$8=aux!$F$2,aux!$F$3,aux!$G$3))*INDEX(aux!$B$3:$C$7,MATCH($B$33,aux!$A$3:$A$7,0),(IF($B$6=aux!$B$2,1,2)))*($B42/10)^2,INDEX(aux!$K$2:$K$3,MATCH(E$7,aux!$I$2:$I$3,0))*VALUE(RIGHT($B$6,3))/(IF(E$8=aux!$F$2,aux!$F$4,aux!$G$4))*$B42/10,10*$B42/10,15)</f>
        <v>22.4</v>
      </c>
      <c r="F42" s="34">
        <f>INDEX(aux!$W$2:$W$3,MATCH($B$7,aux!$V$2:$V$3,0))*$B42/10+MAX(INDEX(aux!$K$2:$K$3,MATCH(F$7,aux!$I$2:$I$3,0))*(IF(F$8=aux!$F$2,aux!$F$3,aux!$G$3))*INDEX(aux!$B$3:$C$7,MATCH($B$33,aux!$A$3:$A$7,0),(IF($B$6=aux!$B$2,1,2)))*($B42/10)^2,INDEX(aux!$K$2:$K$3,MATCH(F$7,aux!$I$2:$I$3,0))*VALUE(RIGHT($B$6,3))/(IF(F$8=aux!$F$2,aux!$F$4,aux!$G$4))*$B42/10,10*$B42/10,15)</f>
        <v>32</v>
      </c>
      <c r="G42" s="9">
        <f>INDEX(aux!$N$3:$Q$4,MATCH(G$7,aux!$M$3:$M$4,0),IF($G$6=aux!$N$2,1)+IF($G$6=aux!$O$2,2)+IF($G$6=aux!$P$2,3)+IF($G$6=aux!$Q$2,4))*$C42</f>
        <v>32</v>
      </c>
      <c r="H42" s="9">
        <f>INDEX(aux!$N$3:$Q$4,MATCH(H$7,aux!$M$3:$M$4,0),IF($G$6=aux!$N$2,1)+IF($G$6=aux!$O$2,2)+IF($G$6=aux!$P$2,3)+IF($G$6=aux!$Q$2,4))*$D42</f>
        <v>45.714285714285715</v>
      </c>
      <c r="I42" s="9">
        <f>INDEX(aux!$N$3:$Q$4,MATCH(I$7,aux!$M$3:$M$4,0),IF($G$6=aux!$N$2,1)+IF($G$6=aux!$O$2,2)+IF($G$6=aux!$P$2,3)+IF($G$6=aux!$Q$2,4))*$C42</f>
        <v>32</v>
      </c>
      <c r="J42" s="37">
        <f>INDEX(aux!$N$3:$Q$4,MATCH(J$7,aux!$M$3:$M$4,0),IF($G$6=aux!$N$2,1)+IF($G$6=aux!$O$2,2)+IF($G$6=aux!$P$2,3)+IF($G$6=aux!$Q$2,4))*$D42</f>
        <v>45.714285714285715</v>
      </c>
      <c r="K42" s="9">
        <f>INDEX(aux!$N$3:$Q$4,MATCH(K$7,aux!$M$3:$M$4,0),IF($K$6=aux!$N$2,1)+IF($K$6=aux!$O$2,2)+IF($K$6=aux!$P$2,3)+IF($K$6=aux!$Q$2,4))*$C42</f>
        <v>38.4</v>
      </c>
      <c r="L42" s="9">
        <f>INDEX(aux!$N$3:$Q$4,MATCH(L$7,aux!$M$3:$M$4,0),IF($K$6=aux!$N$2,1)+IF($K$6=aux!$O$2,2)+IF($K$6=aux!$P$2,3)+IF($K$6=aux!$Q$2,4))*$D42</f>
        <v>54.857142857142854</v>
      </c>
      <c r="M42" s="9">
        <f>INDEX(aux!$N$3:$Q$4,MATCH(M$7,aux!$M$3:$M$4,0),IF($K$6=aux!$N$2,1)+IF($K$6=aux!$O$2,2)+IF($K$6=aux!$P$2,3)+IF($K$6=aux!$Q$2,4))*$C42</f>
        <v>51.2</v>
      </c>
      <c r="N42" s="37">
        <f>INDEX(aux!$N$3:$Q$4,MATCH(N$7,aux!$M$3:$M$4,0),IF($K$6=aux!$N$2,1)+IF($K$6=aux!$O$2,2)+IF($K$6=aux!$P$2,3)+IF($K$6=aux!$Q$2,4))*$D42</f>
        <v>73.142857142857153</v>
      </c>
      <c r="O42" s="9">
        <f>INDEX(aux!$N$3:$Q$4,MATCH(O$7,aux!$M$3:$M$4,0),IF($O$6=aux!$N$2,1)+IF($O$6=aux!$O$2,2)+IF($O$6=aux!$P$2,3)+IF($O$6=aux!$Q$2,4))*$C42</f>
        <v>41.6</v>
      </c>
      <c r="P42" s="9">
        <f>INDEX(aux!$N$3:$Q$4,MATCH(P$7,aux!$M$3:$M$4,0),IF($O$6=aux!$N$2,1)+IF($O$6=aux!$O$2,2)+IF($O$6=aux!$P$2,3)+IF($O$6=aux!$Q$2,4))*$D42</f>
        <v>59.428571428571431</v>
      </c>
      <c r="Q42" s="9">
        <f>INDEX(aux!$N$3:$Q$4,MATCH(Q$7,aux!$M$3:$M$4,0),IF($O$6=aux!$N$2,1)+IF($O$6=aux!$O$2,2)+IF($O$6=aux!$P$2,3)+IF($O$6=aux!$Q$2,4))*$C42</f>
        <v>57.6</v>
      </c>
      <c r="R42" s="37">
        <f>INDEX(aux!$N$3:$Q$4,MATCH(R$7,aux!$M$3:$M$4,0),IF($O$6=aux!$N$2,1)+IF($O$6=aux!$O$2,2)+IF($O$6=aux!$P$2,3)+IF($O$6=aux!$Q$2,4))*$D42</f>
        <v>82.285714285714292</v>
      </c>
      <c r="S42" s="9">
        <f>INDEX(aux!$N$3:$Q$4,MATCH(S$7,aux!$M$3:$M$4,0),IF($S$6=aux!$N$2,1)+IF($S$6=aux!$O$2,2)+IF($S$6=aux!$P$2,3)+IF($S$6=aux!$Q$2,4))*$C42</f>
        <v>44.8</v>
      </c>
      <c r="T42" s="9">
        <f>INDEX(aux!$N$3:$Q$4,MATCH(T$7,aux!$M$3:$M$4,0),IF($S$6=aux!$N$2,1)+IF($S$6=aux!$O$2,2)+IF($S$6=aux!$P$2,3)+IF($S$6=aux!$Q$2,4))*$D42</f>
        <v>64</v>
      </c>
      <c r="U42" s="9">
        <f>INDEX(aux!$N$3:$Q$4,MATCH(U$7,aux!$M$3:$M$4,0),IF($S$6=aux!$N$2,1)+IF($S$6=aux!$O$2,2)+IF($S$6=aux!$P$2,3)+IF($S$6=aux!$Q$2,4))*$C42</f>
        <v>64</v>
      </c>
      <c r="V42" s="15">
        <f>INDEX(aux!$N$3:$Q$4,MATCH(V$7,aux!$M$3:$M$4,0),IF($S$6=aux!$N$2,1)+IF($S$6=aux!$O$2,2)+IF($S$6=aux!$P$2,3)+IF($S$6=aux!$Q$2,4))*$D42</f>
        <v>91.428571428571431</v>
      </c>
    </row>
    <row r="43" spans="2:22" x14ac:dyDescent="0.25">
      <c r="B43" s="14">
        <v>20</v>
      </c>
      <c r="C43" s="41">
        <f>INDEX(aux!$W$2:$W$3,MATCH($B$7,aux!$V$2:$V$3,0))*$B43/10+MAX(INDEX(aux!$K$2:$K$3,MATCH(C$7,aux!$I$2:$I$3,0))*(IF(C$8=aux!$F$2,aux!$F$3,aux!$G$3))*INDEX(aux!$B$3:$C$7,MATCH($B$33,aux!$A$3:$A$7,0),(IF($B$6=aux!$B$2,1,2)))*($B43/10)^2,INDEX(aux!$K$2:$K$3,MATCH(C$7,aux!$I$2:$I$3,0))*VALUE(RIGHT($B$6,3))/(IF(C$8=aux!$F$2,aux!$F$4,aux!$G$4))*$B43/10,10*$B43/10,15)</f>
        <v>40</v>
      </c>
      <c r="D43" s="5">
        <f>INDEX(aux!$W$2:$W$3,MATCH($B$7,aux!$V$2:$V$3,0))*$B43/10+MAX(INDEX(aux!$K$2:$K$3,MATCH(D$7,aux!$I$2:$I$3,0))*(IF(D$8=aux!$F$2,aux!$F$3,aux!$G$3))*INDEX(aux!$B$3:$C$7,MATCH($B$33,aux!$A$3:$A$7,0),(IF($B$6=aux!$B$2,1,2)))*($B43/10)^2,INDEX(aux!$K$2:$K$3,MATCH(D$7,aux!$I$2:$I$3,0))*VALUE(RIGHT($B$6,3))/(IF(D$8=aux!$F$2,aux!$F$4,aux!$G$4))*$B43/10,10*$B43/10,15)</f>
        <v>57.142857142857146</v>
      </c>
      <c r="E43" s="5">
        <f>INDEX(aux!$W$2:$W$3,MATCH($B$7,aux!$V$2:$V$3,0))*$B43/10+MAX(INDEX(aux!$K$2:$K$3,MATCH(E$7,aux!$I$2:$I$3,0))*(IF(E$8=aux!$F$2,aux!$F$3,aux!$G$3))*INDEX(aux!$B$3:$C$7,MATCH($B$33,aux!$A$3:$A$7,0),(IF($B$6=aux!$B$2,1,2)))*($B43/10)^2,INDEX(aux!$K$2:$K$3,MATCH(E$7,aux!$I$2:$I$3,0))*VALUE(RIGHT($B$6,3))/(IF(E$8=aux!$F$2,aux!$F$4,aux!$G$4))*$B43/10,10*$B43/10,15)</f>
        <v>28</v>
      </c>
      <c r="F43" s="34">
        <f>INDEX(aux!$W$2:$W$3,MATCH($B$7,aux!$V$2:$V$3,0))*$B43/10+MAX(INDEX(aux!$K$2:$K$3,MATCH(F$7,aux!$I$2:$I$3,0))*(IF(F$8=aux!$F$2,aux!$F$3,aux!$G$3))*INDEX(aux!$B$3:$C$7,MATCH($B$33,aux!$A$3:$A$7,0),(IF($B$6=aux!$B$2,1,2)))*($B43/10)^2,INDEX(aux!$K$2:$K$3,MATCH(F$7,aux!$I$2:$I$3,0))*VALUE(RIGHT($B$6,3))/(IF(F$8=aux!$F$2,aux!$F$4,aux!$G$4))*$B43/10,10*$B43/10,15)</f>
        <v>40</v>
      </c>
      <c r="G43" s="9">
        <f>INDEX(aux!$N$3:$Q$4,MATCH(G$7,aux!$M$3:$M$4,0),IF($G$6=aux!$N$2,1)+IF($G$6=aux!$O$2,2)+IF($G$6=aux!$P$2,3)+IF($G$6=aux!$Q$2,4))*$C43</f>
        <v>40</v>
      </c>
      <c r="H43" s="9">
        <f>INDEX(aux!$N$3:$Q$4,MATCH(H$7,aux!$M$3:$M$4,0),IF($G$6=aux!$N$2,1)+IF($G$6=aux!$O$2,2)+IF($G$6=aux!$P$2,3)+IF($G$6=aux!$Q$2,4))*$D43</f>
        <v>57.142857142857146</v>
      </c>
      <c r="I43" s="9">
        <f>INDEX(aux!$N$3:$Q$4,MATCH(I$7,aux!$M$3:$M$4,0),IF($G$6=aux!$N$2,1)+IF($G$6=aux!$O$2,2)+IF($G$6=aux!$P$2,3)+IF($G$6=aux!$Q$2,4))*$C43</f>
        <v>40</v>
      </c>
      <c r="J43" s="37">
        <f>INDEX(aux!$N$3:$Q$4,MATCH(J$7,aux!$M$3:$M$4,0),IF($G$6=aux!$N$2,1)+IF($G$6=aux!$O$2,2)+IF($G$6=aux!$P$2,3)+IF($G$6=aux!$Q$2,4))*$D43</f>
        <v>57.142857142857146</v>
      </c>
      <c r="K43" s="9">
        <f>INDEX(aux!$N$3:$Q$4,MATCH(K$7,aux!$M$3:$M$4,0),IF($K$6=aux!$N$2,1)+IF($K$6=aux!$O$2,2)+IF($K$6=aux!$P$2,3)+IF($K$6=aux!$Q$2,4))*$C43</f>
        <v>48</v>
      </c>
      <c r="L43" s="9">
        <f>INDEX(aux!$N$3:$Q$4,MATCH(L$7,aux!$M$3:$M$4,0),IF($K$6=aux!$N$2,1)+IF($K$6=aux!$O$2,2)+IF($K$6=aux!$P$2,3)+IF($K$6=aux!$Q$2,4))*$D43</f>
        <v>68.571428571428569</v>
      </c>
      <c r="M43" s="9">
        <f>INDEX(aux!$N$3:$Q$4,MATCH(M$7,aux!$M$3:$M$4,0),IF($K$6=aux!$N$2,1)+IF($K$6=aux!$O$2,2)+IF($K$6=aux!$P$2,3)+IF($K$6=aux!$Q$2,4))*$C43</f>
        <v>64</v>
      </c>
      <c r="N43" s="37">
        <f>INDEX(aux!$N$3:$Q$4,MATCH(N$7,aux!$M$3:$M$4,0),IF($K$6=aux!$N$2,1)+IF($K$6=aux!$O$2,2)+IF($K$6=aux!$P$2,3)+IF($K$6=aux!$Q$2,4))*$D43</f>
        <v>91.428571428571445</v>
      </c>
      <c r="O43" s="9">
        <f>INDEX(aux!$N$3:$Q$4,MATCH(O$7,aux!$M$3:$M$4,0),IF($O$6=aux!$N$2,1)+IF($O$6=aux!$O$2,2)+IF($O$6=aux!$P$2,3)+IF($O$6=aux!$Q$2,4))*$C43</f>
        <v>52</v>
      </c>
      <c r="P43" s="9">
        <f>INDEX(aux!$N$3:$Q$4,MATCH(P$7,aux!$M$3:$M$4,0),IF($O$6=aux!$N$2,1)+IF($O$6=aux!$O$2,2)+IF($O$6=aux!$P$2,3)+IF($O$6=aux!$Q$2,4))*$D43</f>
        <v>74.285714285714292</v>
      </c>
      <c r="Q43" s="9">
        <f>INDEX(aux!$N$3:$Q$4,MATCH(Q$7,aux!$M$3:$M$4,0),IF($O$6=aux!$N$2,1)+IF($O$6=aux!$O$2,2)+IF($O$6=aux!$P$2,3)+IF($O$6=aux!$Q$2,4))*$C43</f>
        <v>72</v>
      </c>
      <c r="R43" s="37">
        <f>INDEX(aux!$N$3:$Q$4,MATCH(R$7,aux!$M$3:$M$4,0),IF($O$6=aux!$N$2,1)+IF($O$6=aux!$O$2,2)+IF($O$6=aux!$P$2,3)+IF($O$6=aux!$Q$2,4))*$D43</f>
        <v>102.85714285714286</v>
      </c>
      <c r="S43" s="9">
        <f>INDEX(aux!$N$3:$Q$4,MATCH(S$7,aux!$M$3:$M$4,0),IF($S$6=aux!$N$2,1)+IF($S$6=aux!$O$2,2)+IF($S$6=aux!$P$2,3)+IF($S$6=aux!$Q$2,4))*$C43</f>
        <v>56</v>
      </c>
      <c r="T43" s="9">
        <f>INDEX(aux!$N$3:$Q$4,MATCH(T$7,aux!$M$3:$M$4,0),IF($S$6=aux!$N$2,1)+IF($S$6=aux!$O$2,2)+IF($S$6=aux!$P$2,3)+IF($S$6=aux!$Q$2,4))*$D43</f>
        <v>80</v>
      </c>
      <c r="U43" s="9">
        <f>INDEX(aux!$N$3:$Q$4,MATCH(U$7,aux!$M$3:$M$4,0),IF($S$6=aux!$N$2,1)+IF($S$6=aux!$O$2,2)+IF($S$6=aux!$P$2,3)+IF($S$6=aux!$Q$2,4))*$C43</f>
        <v>80</v>
      </c>
      <c r="V43" s="15">
        <f>INDEX(aux!$N$3:$Q$4,MATCH(V$7,aux!$M$3:$M$4,0),IF($S$6=aux!$N$2,1)+IF($S$6=aux!$O$2,2)+IF($S$6=aux!$P$2,3)+IF($S$6=aux!$Q$2,4))*$D43</f>
        <v>114.28571428571429</v>
      </c>
    </row>
    <row r="44" spans="2:22" x14ac:dyDescent="0.25">
      <c r="B44" s="14">
        <v>25</v>
      </c>
      <c r="C44" s="41">
        <f>INDEX(aux!$W$2:$W$3,MATCH($B$7,aux!$V$2:$V$3,0))*$B44/10+MAX(INDEX(aux!$K$2:$K$3,MATCH(C$7,aux!$I$2:$I$3,0))*(IF(C$8=aux!$F$2,aux!$F$3,aux!$G$3))*INDEX(aux!$B$3:$C$7,MATCH($B$33,aux!$A$3:$A$7,0),(IF($B$6=aux!$B$2,1,2)))*($B44/10)^2,INDEX(aux!$K$2:$K$3,MATCH(C$7,aux!$I$2:$I$3,0))*VALUE(RIGHT($B$6,3))/(IF(C$8=aux!$F$2,aux!$F$4,aux!$G$4))*$B44/10,10*$B44/10,15)</f>
        <v>56.25</v>
      </c>
      <c r="D44" s="5">
        <f>INDEX(aux!$W$2:$W$3,MATCH($B$7,aux!$V$2:$V$3,0))*$B44/10+MAX(INDEX(aux!$K$2:$K$3,MATCH(D$7,aux!$I$2:$I$3,0))*(IF(D$8=aux!$F$2,aux!$F$3,aux!$G$3))*INDEX(aux!$B$3:$C$7,MATCH($B$33,aux!$A$3:$A$7,0),(IF($B$6=aux!$B$2,1,2)))*($B44/10)^2,INDEX(aux!$K$2:$K$3,MATCH(D$7,aux!$I$2:$I$3,0))*VALUE(RIGHT($B$6,3))/(IF(D$8=aux!$F$2,aux!$F$4,aux!$G$4))*$B44/10,10*$B44/10,15)</f>
        <v>78.75</v>
      </c>
      <c r="E44" s="5">
        <f>INDEX(aux!$W$2:$W$3,MATCH($B$7,aux!$V$2:$V$3,0))*$B44/10+MAX(INDEX(aux!$K$2:$K$3,MATCH(E$7,aux!$I$2:$I$3,0))*(IF(E$8=aux!$F$2,aux!$F$3,aux!$G$3))*INDEX(aux!$B$3:$C$7,MATCH($B$33,aux!$A$3:$A$7,0),(IF($B$6=aux!$B$2,1,2)))*($B44/10)^2,INDEX(aux!$K$2:$K$3,MATCH(E$7,aux!$I$2:$I$3,0))*VALUE(RIGHT($B$6,3))/(IF(E$8=aux!$F$2,aux!$F$4,aux!$G$4))*$B44/10,10*$B44/10,15)</f>
        <v>39.375</v>
      </c>
      <c r="F44" s="34">
        <f>INDEX(aux!$W$2:$W$3,MATCH($B$7,aux!$V$2:$V$3,0))*$B44/10+MAX(INDEX(aux!$K$2:$K$3,MATCH(F$7,aux!$I$2:$I$3,0))*(IF(F$8=aux!$F$2,aux!$F$3,aux!$G$3))*INDEX(aux!$B$3:$C$7,MATCH($B$33,aux!$A$3:$A$7,0),(IF($B$6=aux!$B$2,1,2)))*($B44/10)^2,INDEX(aux!$K$2:$K$3,MATCH(F$7,aux!$I$2:$I$3,0))*VALUE(RIGHT($B$6,3))/(IF(F$8=aux!$F$2,aux!$F$4,aux!$G$4))*$B44/10,10*$B44/10,15)</f>
        <v>55.124999999999993</v>
      </c>
      <c r="G44" s="9">
        <f>INDEX(aux!$N$3:$Q$4,MATCH(G$7,aux!$M$3:$M$4,0),IF($G$6=aux!$N$2,1)+IF($G$6=aux!$O$2,2)+IF($G$6=aux!$P$2,3)+IF($G$6=aux!$Q$2,4))*$C44</f>
        <v>56.25</v>
      </c>
      <c r="H44" s="9">
        <f>INDEX(aux!$N$3:$Q$4,MATCH(H$7,aux!$M$3:$M$4,0),IF($G$6=aux!$N$2,1)+IF($G$6=aux!$O$2,2)+IF($G$6=aux!$P$2,3)+IF($G$6=aux!$Q$2,4))*$D44</f>
        <v>78.75</v>
      </c>
      <c r="I44" s="9">
        <f>INDEX(aux!$N$3:$Q$4,MATCH(I$7,aux!$M$3:$M$4,0),IF($G$6=aux!$N$2,1)+IF($G$6=aux!$O$2,2)+IF($G$6=aux!$P$2,3)+IF($G$6=aux!$Q$2,4))*$C44</f>
        <v>56.25</v>
      </c>
      <c r="J44" s="37">
        <f>INDEX(aux!$N$3:$Q$4,MATCH(J$7,aux!$M$3:$M$4,0),IF($G$6=aux!$N$2,1)+IF($G$6=aux!$O$2,2)+IF($G$6=aux!$P$2,3)+IF($G$6=aux!$Q$2,4))*$D44</f>
        <v>78.75</v>
      </c>
      <c r="K44" s="9">
        <f>INDEX(aux!$N$3:$Q$4,MATCH(K$7,aux!$M$3:$M$4,0),IF($K$6=aux!$N$2,1)+IF($K$6=aux!$O$2,2)+IF($K$6=aux!$P$2,3)+IF($K$6=aux!$Q$2,4))*$C44</f>
        <v>67.5</v>
      </c>
      <c r="L44" s="9">
        <f>INDEX(aux!$N$3:$Q$4,MATCH(L$7,aux!$M$3:$M$4,0),IF($K$6=aux!$N$2,1)+IF($K$6=aux!$O$2,2)+IF($K$6=aux!$P$2,3)+IF($K$6=aux!$Q$2,4))*$D44</f>
        <v>94.5</v>
      </c>
      <c r="M44" s="9">
        <f>INDEX(aux!$N$3:$Q$4,MATCH(M$7,aux!$M$3:$M$4,0),IF($K$6=aux!$N$2,1)+IF($K$6=aux!$O$2,2)+IF($K$6=aux!$P$2,3)+IF($K$6=aux!$Q$2,4))*$C44</f>
        <v>90</v>
      </c>
      <c r="N44" s="37">
        <f>INDEX(aux!$N$3:$Q$4,MATCH(N$7,aux!$M$3:$M$4,0),IF($K$6=aux!$N$2,1)+IF($K$6=aux!$O$2,2)+IF($K$6=aux!$P$2,3)+IF($K$6=aux!$Q$2,4))*$D44</f>
        <v>126</v>
      </c>
      <c r="O44" s="9">
        <f>INDEX(aux!$N$3:$Q$4,MATCH(O$7,aux!$M$3:$M$4,0),IF($O$6=aux!$N$2,1)+IF($O$6=aux!$O$2,2)+IF($O$6=aux!$P$2,3)+IF($O$6=aux!$Q$2,4))*$C44</f>
        <v>73.125</v>
      </c>
      <c r="P44" s="9">
        <f>INDEX(aux!$N$3:$Q$4,MATCH(P$7,aux!$M$3:$M$4,0),IF($O$6=aux!$N$2,1)+IF($O$6=aux!$O$2,2)+IF($O$6=aux!$P$2,3)+IF($O$6=aux!$Q$2,4))*$D44</f>
        <v>102.375</v>
      </c>
      <c r="Q44" s="9">
        <f>INDEX(aux!$N$3:$Q$4,MATCH(Q$7,aux!$M$3:$M$4,0),IF($O$6=aux!$N$2,1)+IF($O$6=aux!$O$2,2)+IF($O$6=aux!$P$2,3)+IF($O$6=aux!$Q$2,4))*$C44</f>
        <v>101.25</v>
      </c>
      <c r="R44" s="37">
        <f>INDEX(aux!$N$3:$Q$4,MATCH(R$7,aux!$M$3:$M$4,0),IF($O$6=aux!$N$2,1)+IF($O$6=aux!$O$2,2)+IF($O$6=aux!$P$2,3)+IF($O$6=aux!$Q$2,4))*$D44</f>
        <v>141.75</v>
      </c>
      <c r="S44" s="9">
        <f>INDEX(aux!$N$3:$Q$4,MATCH(S$7,aux!$M$3:$M$4,0),IF($S$6=aux!$N$2,1)+IF($S$6=aux!$O$2,2)+IF($S$6=aux!$P$2,3)+IF($S$6=aux!$Q$2,4))*$C44</f>
        <v>78.75</v>
      </c>
      <c r="T44" s="9">
        <f>INDEX(aux!$N$3:$Q$4,MATCH(T$7,aux!$M$3:$M$4,0),IF($S$6=aux!$N$2,1)+IF($S$6=aux!$O$2,2)+IF($S$6=aux!$P$2,3)+IF($S$6=aux!$Q$2,4))*$D44</f>
        <v>110.25</v>
      </c>
      <c r="U44" s="9">
        <f>INDEX(aux!$N$3:$Q$4,MATCH(U$7,aux!$M$3:$M$4,0),IF($S$6=aux!$N$2,1)+IF($S$6=aux!$O$2,2)+IF($S$6=aux!$P$2,3)+IF($S$6=aux!$Q$2,4))*$C44</f>
        <v>112.5</v>
      </c>
      <c r="V44" s="15">
        <f>INDEX(aux!$N$3:$Q$4,MATCH(V$7,aux!$M$3:$M$4,0),IF($S$6=aux!$N$2,1)+IF($S$6=aux!$O$2,2)+IF($S$6=aux!$P$2,3)+IF($S$6=aux!$Q$2,4))*$D44</f>
        <v>157.5</v>
      </c>
    </row>
    <row r="45" spans="2:22" ht="15.75" thickBot="1" x14ac:dyDescent="0.3">
      <c r="B45" s="16">
        <v>32</v>
      </c>
      <c r="C45" s="42">
        <f>INDEX(aux!$W$2:$W$3,MATCH($B$7,aux!$V$2:$V$3,0))*$B45/10+MAX(INDEX(aux!$K$2:$K$3,MATCH(C$7,aux!$I$2:$I$3,0))*(IF(C$8=aux!$F$2,aux!$F$3,aux!$G$3))*INDEX(aux!$B$3:$C$7,MATCH($B$33,aux!$A$3:$A$7,0),(IF($B$6=aux!$B$2,1,2)))*($B45/10)^2,INDEX(aux!$K$2:$K$3,MATCH(C$7,aux!$I$2:$I$3,0))*VALUE(RIGHT($B$6,3))/(IF(C$8=aux!$F$2,aux!$F$4,aux!$G$4))*$B45/10,10*$B45/10,15)</f>
        <v>92.160000000000025</v>
      </c>
      <c r="D45" s="17">
        <f>INDEX(aux!$W$2:$W$3,MATCH($B$7,aux!$V$2:$V$3,0))*$B45/10+MAX(INDEX(aux!$K$2:$K$3,MATCH(D$7,aux!$I$2:$I$3,0))*(IF(D$8=aux!$F$2,aux!$F$3,aux!$G$3))*INDEX(aux!$B$3:$C$7,MATCH($B$33,aux!$A$3:$A$7,0),(IF($B$6=aux!$B$2,1,2)))*($B45/10)^2,INDEX(aux!$K$2:$K$3,MATCH(D$7,aux!$I$2:$I$3,0))*VALUE(RIGHT($B$6,3))/(IF(D$8=aux!$F$2,aux!$F$4,aux!$G$4))*$B45/10,10*$B45/10,15)</f>
        <v>129.02400000000003</v>
      </c>
      <c r="E45" s="17">
        <f>INDEX(aux!$W$2:$W$3,MATCH($B$7,aux!$V$2:$V$3,0))*$B45/10+MAX(INDEX(aux!$K$2:$K$3,MATCH(E$7,aux!$I$2:$I$3,0))*(IF(E$8=aux!$F$2,aux!$F$3,aux!$G$3))*INDEX(aux!$B$3:$C$7,MATCH($B$33,aux!$A$3:$A$7,0),(IF($B$6=aux!$B$2,1,2)))*($B45/10)^2,INDEX(aux!$K$2:$K$3,MATCH(E$7,aux!$I$2:$I$3,0))*VALUE(RIGHT($B$6,3))/(IF(E$8=aux!$F$2,aux!$F$4,aux!$G$4))*$B45/10,10*$B45/10,15)</f>
        <v>64.512000000000015</v>
      </c>
      <c r="F45" s="35">
        <f>INDEX(aux!$W$2:$W$3,MATCH($B$7,aux!$V$2:$V$3,0))*$B45/10+MAX(INDEX(aux!$K$2:$K$3,MATCH(F$7,aux!$I$2:$I$3,0))*(IF(F$8=aux!$F$2,aux!$F$3,aux!$G$3))*INDEX(aux!$B$3:$C$7,MATCH($B$33,aux!$A$3:$A$7,0),(IF($B$6=aux!$B$2,1,2)))*($B45/10)^2,INDEX(aux!$K$2:$K$3,MATCH(F$7,aux!$I$2:$I$3,0))*VALUE(RIGHT($B$6,3))/(IF(F$8=aux!$F$2,aux!$F$4,aux!$G$4))*$B45/10,10*$B45/10,15)</f>
        <v>90.316800000000001</v>
      </c>
      <c r="G45" s="18">
        <f>INDEX(aux!$N$3:$Q$4,MATCH(G$7,aux!$M$3:$M$4,0),IF($G$6=aux!$N$2,1)+IF($G$6=aux!$O$2,2)+IF($G$6=aux!$P$2,3)+IF($G$6=aux!$Q$2,4))*$C45</f>
        <v>92.160000000000025</v>
      </c>
      <c r="H45" s="18">
        <f>INDEX(aux!$N$3:$Q$4,MATCH(H$7,aux!$M$3:$M$4,0),IF($G$6=aux!$N$2,1)+IF($G$6=aux!$O$2,2)+IF($G$6=aux!$P$2,3)+IF($G$6=aux!$Q$2,4))*$D45</f>
        <v>129.02400000000003</v>
      </c>
      <c r="I45" s="18">
        <f>INDEX(aux!$N$3:$Q$4,MATCH(I$7,aux!$M$3:$M$4,0),IF($G$6=aux!$N$2,1)+IF($G$6=aux!$O$2,2)+IF($G$6=aux!$P$2,3)+IF($G$6=aux!$Q$2,4))*$C45</f>
        <v>92.160000000000025</v>
      </c>
      <c r="J45" s="38">
        <f>INDEX(aux!$N$3:$Q$4,MATCH(J$7,aux!$M$3:$M$4,0),IF($G$6=aux!$N$2,1)+IF($G$6=aux!$O$2,2)+IF($G$6=aux!$P$2,3)+IF($G$6=aux!$Q$2,4))*$D45</f>
        <v>129.02400000000003</v>
      </c>
      <c r="K45" s="18">
        <f>INDEX(aux!$N$3:$Q$4,MATCH(K$7,aux!$M$3:$M$4,0),IF($K$6=aux!$N$2,1)+IF($K$6=aux!$O$2,2)+IF($K$6=aux!$P$2,3)+IF($K$6=aux!$Q$2,4))*$C45</f>
        <v>110.59200000000003</v>
      </c>
      <c r="L45" s="18">
        <f>INDEX(aux!$N$3:$Q$4,MATCH(L$7,aux!$M$3:$M$4,0),IF($K$6=aux!$N$2,1)+IF($K$6=aux!$O$2,2)+IF($K$6=aux!$P$2,3)+IF($K$6=aux!$Q$2,4))*$D45</f>
        <v>154.82880000000003</v>
      </c>
      <c r="M45" s="18">
        <f>INDEX(aux!$N$3:$Q$4,MATCH(M$7,aux!$M$3:$M$4,0),IF($K$6=aux!$N$2,1)+IF($K$6=aux!$O$2,2)+IF($K$6=aux!$P$2,3)+IF($K$6=aux!$Q$2,4))*$C45</f>
        <v>147.45600000000005</v>
      </c>
      <c r="N45" s="38">
        <f>INDEX(aux!$N$3:$Q$4,MATCH(N$7,aux!$M$3:$M$4,0),IF($K$6=aux!$N$2,1)+IF($K$6=aux!$O$2,2)+IF($K$6=aux!$P$2,3)+IF($K$6=aux!$Q$2,4))*$D45</f>
        <v>206.43840000000006</v>
      </c>
      <c r="O45" s="18">
        <f>INDEX(aux!$N$3:$Q$4,MATCH(O$7,aux!$M$3:$M$4,0),IF($O$6=aux!$N$2,1)+IF($O$6=aux!$O$2,2)+IF($O$6=aux!$P$2,3)+IF($O$6=aux!$Q$2,4))*$C45</f>
        <v>119.80800000000004</v>
      </c>
      <c r="P45" s="18">
        <f>INDEX(aux!$N$3:$Q$4,MATCH(P$7,aux!$M$3:$M$4,0),IF($O$6=aux!$N$2,1)+IF($O$6=aux!$O$2,2)+IF($O$6=aux!$P$2,3)+IF($O$6=aux!$Q$2,4))*$D45</f>
        <v>167.73120000000006</v>
      </c>
      <c r="Q45" s="18">
        <f>INDEX(aux!$N$3:$Q$4,MATCH(Q$7,aux!$M$3:$M$4,0),IF($O$6=aux!$N$2,1)+IF($O$6=aux!$O$2,2)+IF($O$6=aux!$P$2,3)+IF($O$6=aux!$Q$2,4))*$C45</f>
        <v>165.88800000000006</v>
      </c>
      <c r="R45" s="38">
        <f>INDEX(aux!$N$3:$Q$4,MATCH(R$7,aux!$M$3:$M$4,0),IF($O$6=aux!$N$2,1)+IF($O$6=aux!$O$2,2)+IF($O$6=aux!$P$2,3)+IF($O$6=aux!$Q$2,4))*$D45</f>
        <v>232.24320000000006</v>
      </c>
      <c r="S45" s="18">
        <f>INDEX(aux!$N$3:$Q$4,MATCH(S$7,aux!$M$3:$M$4,0),IF($S$6=aux!$N$2,1)+IF($S$6=aux!$O$2,2)+IF($S$6=aux!$P$2,3)+IF($S$6=aux!$Q$2,4))*$C45</f>
        <v>129.02400000000003</v>
      </c>
      <c r="T45" s="18">
        <f>INDEX(aux!$N$3:$Q$4,MATCH(T$7,aux!$M$3:$M$4,0),IF($S$6=aux!$N$2,1)+IF($S$6=aux!$O$2,2)+IF($S$6=aux!$P$2,3)+IF($S$6=aux!$Q$2,4))*$D45</f>
        <v>180.63360000000003</v>
      </c>
      <c r="U45" s="18">
        <f>INDEX(aux!$N$3:$Q$4,MATCH(U$7,aux!$M$3:$M$4,0),IF($S$6=aux!$N$2,1)+IF($S$6=aux!$O$2,2)+IF($S$6=aux!$P$2,3)+IF($S$6=aux!$Q$2,4))*$C45</f>
        <v>184.32000000000005</v>
      </c>
      <c r="V45" s="19">
        <f>INDEX(aux!$N$3:$Q$4,MATCH(V$7,aux!$M$3:$M$4,0),IF($S$6=aux!$N$2,1)+IF($S$6=aux!$O$2,2)+IF($S$6=aux!$P$2,3)+IF($S$6=aux!$Q$2,4))*$D45</f>
        <v>258.04800000000006</v>
      </c>
    </row>
    <row r="46" spans="2:22" ht="15.75" thickBot="1" x14ac:dyDescent="0.3"/>
    <row r="47" spans="2:22" x14ac:dyDescent="0.25">
      <c r="B47" s="25" t="str">
        <f>aux!$A$6</f>
        <v>HA-40</v>
      </c>
      <c r="C47" s="10" t="s">
        <v>19</v>
      </c>
      <c r="D47" s="10"/>
      <c r="E47" s="10"/>
      <c r="F47" s="30"/>
      <c r="G47" s="10" t="s">
        <v>17</v>
      </c>
      <c r="H47" s="10"/>
      <c r="I47" s="10"/>
      <c r="J47" s="30"/>
      <c r="K47" s="10" t="str">
        <f>G47</f>
        <v>SOLAPE (ls) [cm]</v>
      </c>
      <c r="L47" s="10"/>
      <c r="M47" s="10"/>
      <c r="N47" s="30"/>
      <c r="O47" s="10" t="str">
        <f>K47</f>
        <v>SOLAPE (ls) [cm]</v>
      </c>
      <c r="P47" s="10"/>
      <c r="Q47" s="10"/>
      <c r="R47" s="30"/>
      <c r="S47" s="10" t="str">
        <f>O47</f>
        <v>SOLAPE (ls) [cm]</v>
      </c>
      <c r="T47" s="10"/>
      <c r="U47" s="10"/>
      <c r="V47" s="11"/>
    </row>
    <row r="48" spans="2:22" x14ac:dyDescent="0.25">
      <c r="B48" s="26" t="str">
        <f>aux!$B$2</f>
        <v>B400</v>
      </c>
      <c r="C48" s="6" t="str">
        <f>aux!$I$1</f>
        <v>Tipo de anclaje y de carga</v>
      </c>
      <c r="D48" s="6"/>
      <c r="E48" s="6"/>
      <c r="F48" s="31"/>
      <c r="G48" s="8">
        <f>aux!$N$2</f>
        <v>0</v>
      </c>
      <c r="H48" s="6" t="str">
        <f>aux!$N$1</f>
        <v>Barras traccionadas / acero total</v>
      </c>
      <c r="I48" s="6"/>
      <c r="J48" s="31"/>
      <c r="K48" s="8">
        <f>aux!$O$2</f>
        <v>0.33</v>
      </c>
      <c r="L48" s="6" t="str">
        <f>H48</f>
        <v>Barras traccionadas / acero total</v>
      </c>
      <c r="M48" s="6"/>
      <c r="N48" s="31"/>
      <c r="O48" s="8">
        <f>aux!$P$2</f>
        <v>0.5</v>
      </c>
      <c r="P48" s="6" t="str">
        <f>L48</f>
        <v>Barras traccionadas / acero total</v>
      </c>
      <c r="Q48" s="6"/>
      <c r="R48" s="31"/>
      <c r="S48" s="8" t="str">
        <f>aux!$Q$2</f>
        <v>&gt;50%</v>
      </c>
      <c r="T48" s="6" t="str">
        <f>P48</f>
        <v>Barras traccionadas / acero total</v>
      </c>
      <c r="U48" s="6"/>
      <c r="V48" s="12"/>
    </row>
    <row r="49" spans="2:22" x14ac:dyDescent="0.25">
      <c r="B49" s="26" t="str">
        <f>aux!$V$2</f>
        <v>Sin sismo</v>
      </c>
      <c r="C49" s="6" t="str">
        <f>aux!$I$2</f>
        <v>pat.gan.U(-)/prol.</v>
      </c>
      <c r="D49" s="7" t="str">
        <f>C49</f>
        <v>pat.gan.U(-)/prol.</v>
      </c>
      <c r="E49" s="6" t="str">
        <f>aux!$I$3</f>
        <v>pat.gan.U(+)/trans.</v>
      </c>
      <c r="F49" s="32" t="str">
        <f>E49</f>
        <v>pat.gan.U(+)/trans.</v>
      </c>
      <c r="G49" s="6" t="str">
        <f>aux!$M$4</f>
        <v>dtrans&gt;10Φ</v>
      </c>
      <c r="H49" s="7" t="str">
        <f>G49</f>
        <v>dtrans&gt;10Φ</v>
      </c>
      <c r="I49" s="6" t="str">
        <f>aux!$M$3</f>
        <v>dtrans&lt;10Φ</v>
      </c>
      <c r="J49" s="32" t="str">
        <f>I49</f>
        <v>dtrans&lt;10Φ</v>
      </c>
      <c r="K49" s="6" t="str">
        <f>G49</f>
        <v>dtrans&gt;10Φ</v>
      </c>
      <c r="L49" s="7" t="str">
        <f t="shared" ref="L49:L50" si="32">H49</f>
        <v>dtrans&gt;10Φ</v>
      </c>
      <c r="M49" s="6" t="str">
        <f t="shared" ref="M49:M50" si="33">I49</f>
        <v>dtrans&lt;10Φ</v>
      </c>
      <c r="N49" s="32" t="str">
        <f t="shared" ref="N49:N50" si="34">J49</f>
        <v>dtrans&lt;10Φ</v>
      </c>
      <c r="O49" s="6" t="str">
        <f>K49</f>
        <v>dtrans&gt;10Φ</v>
      </c>
      <c r="P49" s="7" t="str">
        <f t="shared" ref="P49:P50" si="35">L49</f>
        <v>dtrans&gt;10Φ</v>
      </c>
      <c r="Q49" s="6" t="str">
        <f t="shared" ref="Q49:Q50" si="36">M49</f>
        <v>dtrans&lt;10Φ</v>
      </c>
      <c r="R49" s="32" t="str">
        <f t="shared" ref="R49:R50" si="37">N49</f>
        <v>dtrans&lt;10Φ</v>
      </c>
      <c r="S49" s="6" t="str">
        <f>O49</f>
        <v>dtrans&gt;10Φ</v>
      </c>
      <c r="T49" s="7" t="str">
        <f t="shared" ref="T49:T50" si="38">P49</f>
        <v>dtrans&gt;10Φ</v>
      </c>
      <c r="U49" s="6" t="str">
        <f t="shared" ref="U49:U50" si="39">Q49</f>
        <v>dtrans&lt;10Φ</v>
      </c>
      <c r="V49" s="13" t="str">
        <f t="shared" ref="V49:V50" si="40">R49</f>
        <v>dtrans&lt;10Φ</v>
      </c>
    </row>
    <row r="50" spans="2:22" x14ac:dyDescent="0.25">
      <c r="B50" s="27" t="s">
        <v>32</v>
      </c>
      <c r="C50" s="6" t="str">
        <f>aux!$F$2</f>
        <v>I</v>
      </c>
      <c r="D50" s="6" t="str">
        <f>aux!$G$2</f>
        <v>II</v>
      </c>
      <c r="E50" s="6" t="str">
        <f>C50</f>
        <v>I</v>
      </c>
      <c r="F50" s="31" t="str">
        <f>D50</f>
        <v>II</v>
      </c>
      <c r="G50" s="6" t="str">
        <f>C50</f>
        <v>I</v>
      </c>
      <c r="H50" s="6" t="str">
        <f t="shared" ref="H50" si="41">D50</f>
        <v>II</v>
      </c>
      <c r="I50" s="6" t="str">
        <f t="shared" ref="I50" si="42">E50</f>
        <v>I</v>
      </c>
      <c r="J50" s="31" t="str">
        <f t="shared" ref="J50" si="43">F50</f>
        <v>II</v>
      </c>
      <c r="K50" s="6" t="str">
        <f>G50</f>
        <v>I</v>
      </c>
      <c r="L50" s="6" t="str">
        <f t="shared" si="32"/>
        <v>II</v>
      </c>
      <c r="M50" s="6" t="str">
        <f t="shared" si="33"/>
        <v>I</v>
      </c>
      <c r="N50" s="31" t="str">
        <f t="shared" si="34"/>
        <v>II</v>
      </c>
      <c r="O50" s="6" t="str">
        <f>K50</f>
        <v>I</v>
      </c>
      <c r="P50" s="6" t="str">
        <f t="shared" si="35"/>
        <v>II</v>
      </c>
      <c r="Q50" s="6" t="str">
        <f t="shared" si="36"/>
        <v>I</v>
      </c>
      <c r="R50" s="31" t="str">
        <f t="shared" si="37"/>
        <v>II</v>
      </c>
      <c r="S50" s="6" t="str">
        <f>O50</f>
        <v>I</v>
      </c>
      <c r="T50" s="6" t="str">
        <f t="shared" si="38"/>
        <v>II</v>
      </c>
      <c r="U50" s="6" t="str">
        <f t="shared" si="39"/>
        <v>I</v>
      </c>
      <c r="V50" s="12" t="str">
        <f t="shared" si="40"/>
        <v>II</v>
      </c>
    </row>
    <row r="51" spans="2:22" x14ac:dyDescent="0.25">
      <c r="B51" s="20">
        <v>6</v>
      </c>
      <c r="C51" s="40">
        <f>INDEX(aux!$W$2:$W$3,MATCH($B$7,aux!$V$2:$V$3,0))*$B51/10+MAX(INDEX(aux!$K$2:$K$3,MATCH(C$7,aux!$I$2:$I$3,0))*(IF(C$8=aux!$F$2,aux!$F$3,aux!$G$3))*INDEX(aux!$B$3:$C$7,MATCH($B$47,aux!$A$3:$A$7,0),(IF($B$6=aux!$B$2,1,2)))*($B51/10)^2,INDEX(aux!$K$2:$K$3,MATCH(C$7,aux!$I$2:$I$3,0))*VALUE(RIGHT($B$6,3))/(IF(C$8=aux!$F$2,aux!$F$4,aux!$G$4))*$B51/10,10*$B51/10,15)</f>
        <v>15</v>
      </c>
      <c r="D51" s="21">
        <f>INDEX(aux!$W$2:$W$3,MATCH($B$7,aux!$V$2:$V$3,0))*$B51/10+MAX(INDEX(aux!$K$2:$K$3,MATCH(D$7,aux!$I$2:$I$3,0))*(IF(D$8=aux!$F$2,aux!$F$3,aux!$G$3))*INDEX(aux!$B$3:$C$7,MATCH($B$47,aux!$A$3:$A$7,0),(IF($B$6=aux!$B$2,1,2)))*($B51/10)^2,INDEX(aux!$K$2:$K$3,MATCH(D$7,aux!$I$2:$I$3,0))*VALUE(RIGHT($B$6,3))/(IF(D$8=aux!$F$2,aux!$F$4,aux!$G$4))*$B51/10,10*$B51/10,15)</f>
        <v>17.142857142857146</v>
      </c>
      <c r="E51" s="21">
        <f>INDEX(aux!$W$2:$W$3,MATCH($B$7,aux!$V$2:$V$3,0))*$B51/10+MAX(INDEX(aux!$K$2:$K$3,MATCH(E$7,aux!$I$2:$I$3,0))*(IF(E$8=aux!$F$2,aux!$F$3,aux!$G$3))*INDEX(aux!$B$3:$C$7,MATCH($B$47,aux!$A$3:$A$7,0),(IF($B$6=aux!$B$2,1,2)))*($B51/10)^2,INDEX(aux!$K$2:$K$3,MATCH(E$7,aux!$I$2:$I$3,0))*VALUE(RIGHT($B$6,3))/(IF(E$8=aux!$F$2,aux!$F$4,aux!$G$4))*$B51/10,10*$B51/10,15)</f>
        <v>15</v>
      </c>
      <c r="F51" s="33">
        <f>INDEX(aux!$W$2:$W$3,MATCH($B$7,aux!$V$2:$V$3,0))*$B51/10+MAX(INDEX(aux!$K$2:$K$3,MATCH(F$7,aux!$I$2:$I$3,0))*(IF(F$8=aux!$F$2,aux!$F$3,aux!$G$3))*INDEX(aux!$B$3:$C$7,MATCH($B$47,aux!$A$3:$A$7,0),(IF($B$6=aux!$B$2,1,2)))*($B51/10)^2,INDEX(aux!$K$2:$K$3,MATCH(F$7,aux!$I$2:$I$3,0))*VALUE(RIGHT($B$6,3))/(IF(F$8=aux!$F$2,aux!$F$4,aux!$G$4))*$B51/10,10*$B51/10,15)</f>
        <v>15</v>
      </c>
      <c r="G51" s="22">
        <f>INDEX(aux!$N$3:$Q$4,MATCH(G$7,aux!$M$3:$M$4,0),IF($G$6=aux!$N$2,1)+IF($G$6=aux!$O$2,2)+IF($G$6=aux!$P$2,3)+IF($G$6=aux!$Q$2,4))*$C51</f>
        <v>15</v>
      </c>
      <c r="H51" s="22">
        <f>INDEX(aux!$N$3:$Q$4,MATCH(H$7,aux!$M$3:$M$4,0),IF($G$6=aux!$N$2,1)+IF($G$6=aux!$O$2,2)+IF($G$6=aux!$P$2,3)+IF($G$6=aux!$Q$2,4))*$D51</f>
        <v>17.142857142857146</v>
      </c>
      <c r="I51" s="22">
        <f>INDEX(aux!$N$3:$Q$4,MATCH(I$7,aux!$M$3:$M$4,0),IF($G$6=aux!$N$2,1)+IF($G$6=aux!$O$2,2)+IF($G$6=aux!$P$2,3)+IF($G$6=aux!$Q$2,4))*$C51</f>
        <v>15</v>
      </c>
      <c r="J51" s="36">
        <f>INDEX(aux!$N$3:$Q$4,MATCH(J$7,aux!$M$3:$M$4,0),IF($G$6=aux!$N$2,1)+IF($G$6=aux!$O$2,2)+IF($G$6=aux!$P$2,3)+IF($G$6=aux!$Q$2,4))*$D51</f>
        <v>17.142857142857146</v>
      </c>
      <c r="K51" s="22">
        <f>INDEX(aux!$N$3:$Q$4,MATCH(K$7,aux!$M$3:$M$4,0),IF($K$6=aux!$N$2,1)+IF($K$6=aux!$O$2,2)+IF($K$6=aux!$P$2,3)+IF($K$6=aux!$Q$2,4))*$C51</f>
        <v>18</v>
      </c>
      <c r="L51" s="22">
        <f>INDEX(aux!$N$3:$Q$4,MATCH(L$7,aux!$M$3:$M$4,0),IF($K$6=aux!$N$2,1)+IF($K$6=aux!$O$2,2)+IF($K$6=aux!$P$2,3)+IF($K$6=aux!$Q$2,4))*$D51</f>
        <v>20.571428571428573</v>
      </c>
      <c r="M51" s="22">
        <f>INDEX(aux!$N$3:$Q$4,MATCH(M$7,aux!$M$3:$M$4,0),IF($K$6=aux!$N$2,1)+IF($K$6=aux!$O$2,2)+IF($K$6=aux!$P$2,3)+IF($K$6=aux!$Q$2,4))*$C51</f>
        <v>24</v>
      </c>
      <c r="N51" s="36">
        <f>INDEX(aux!$N$3:$Q$4,MATCH(N$7,aux!$M$3:$M$4,0),IF($K$6=aux!$N$2,1)+IF($K$6=aux!$O$2,2)+IF($K$6=aux!$P$2,3)+IF($K$6=aux!$Q$2,4))*$D51</f>
        <v>27.428571428571434</v>
      </c>
      <c r="O51" s="22">
        <f>INDEX(aux!$N$3:$Q$4,MATCH(O$7,aux!$M$3:$M$4,0),IF($O$6=aux!$N$2,1)+IF($O$6=aux!$O$2,2)+IF($O$6=aux!$P$2,3)+IF($O$6=aux!$Q$2,4))*$C51</f>
        <v>19.5</v>
      </c>
      <c r="P51" s="22">
        <f>INDEX(aux!$N$3:$Q$4,MATCH(P$7,aux!$M$3:$M$4,0),IF($O$6=aux!$N$2,1)+IF($O$6=aux!$O$2,2)+IF($O$6=aux!$P$2,3)+IF($O$6=aux!$Q$2,4))*$D51</f>
        <v>22.285714285714292</v>
      </c>
      <c r="Q51" s="22">
        <f>INDEX(aux!$N$3:$Q$4,MATCH(Q$7,aux!$M$3:$M$4,0),IF($O$6=aux!$N$2,1)+IF($O$6=aux!$O$2,2)+IF($O$6=aux!$P$2,3)+IF($O$6=aux!$Q$2,4))*$C51</f>
        <v>27</v>
      </c>
      <c r="R51" s="36">
        <f>INDEX(aux!$N$3:$Q$4,MATCH(R$7,aux!$M$3:$M$4,0),IF($O$6=aux!$N$2,1)+IF($O$6=aux!$O$2,2)+IF($O$6=aux!$P$2,3)+IF($O$6=aux!$Q$2,4))*$D51</f>
        <v>30.857142857142865</v>
      </c>
      <c r="S51" s="22">
        <f>INDEX(aux!$N$3:$Q$4,MATCH(S$7,aux!$M$3:$M$4,0),IF($S$6=aux!$N$2,1)+IF($S$6=aux!$O$2,2)+IF($S$6=aux!$P$2,3)+IF($S$6=aux!$Q$2,4))*$C51</f>
        <v>21</v>
      </c>
      <c r="T51" s="22">
        <f>INDEX(aux!$N$3:$Q$4,MATCH(T$7,aux!$M$3:$M$4,0),IF($S$6=aux!$N$2,1)+IF($S$6=aux!$O$2,2)+IF($S$6=aux!$P$2,3)+IF($S$6=aux!$Q$2,4))*$D51</f>
        <v>24.000000000000004</v>
      </c>
      <c r="U51" s="22">
        <f>INDEX(aux!$N$3:$Q$4,MATCH(U$7,aux!$M$3:$M$4,0),IF($S$6=aux!$N$2,1)+IF($S$6=aux!$O$2,2)+IF($S$6=aux!$P$2,3)+IF($S$6=aux!$Q$2,4))*$C51</f>
        <v>30</v>
      </c>
      <c r="V51" s="23">
        <f>INDEX(aux!$N$3:$Q$4,MATCH(V$7,aux!$M$3:$M$4,0),IF($S$6=aux!$N$2,1)+IF($S$6=aux!$O$2,2)+IF($S$6=aux!$P$2,3)+IF($S$6=aux!$Q$2,4))*$D51</f>
        <v>34.285714285714292</v>
      </c>
    </row>
    <row r="52" spans="2:22" x14ac:dyDescent="0.25">
      <c r="B52" s="14">
        <v>8</v>
      </c>
      <c r="C52" s="41">
        <f>INDEX(aux!$W$2:$W$3,MATCH($B$7,aux!$V$2:$V$3,0))*$B52/10+MAX(INDEX(aux!$K$2:$K$3,MATCH(C$7,aux!$I$2:$I$3,0))*(IF(C$8=aux!$F$2,aux!$F$3,aux!$G$3))*INDEX(aux!$B$3:$C$7,MATCH($B$47,aux!$A$3:$A$7,0),(IF($B$6=aux!$B$2,1,2)))*($B52/10)^2,INDEX(aux!$K$2:$K$3,MATCH(C$7,aux!$I$2:$I$3,0))*VALUE(RIGHT($B$6,3))/(IF(C$8=aux!$F$2,aux!$F$4,aux!$G$4))*$B52/10,10*$B52/10,15)</f>
        <v>16</v>
      </c>
      <c r="D52" s="5">
        <f>INDEX(aux!$W$2:$W$3,MATCH($B$7,aux!$V$2:$V$3,0))*$B52/10+MAX(INDEX(aux!$K$2:$K$3,MATCH(D$7,aux!$I$2:$I$3,0))*(IF(D$8=aux!$F$2,aux!$F$3,aux!$G$3))*INDEX(aux!$B$3:$C$7,MATCH($B$47,aux!$A$3:$A$7,0),(IF($B$6=aux!$B$2,1,2)))*($B52/10)^2,INDEX(aux!$K$2:$K$3,MATCH(D$7,aux!$I$2:$I$3,0))*VALUE(RIGHT($B$6,3))/(IF(D$8=aux!$F$2,aux!$F$4,aux!$G$4))*$B52/10,10*$B52/10,15)</f>
        <v>22.857142857142858</v>
      </c>
      <c r="E52" s="5">
        <f>INDEX(aux!$W$2:$W$3,MATCH($B$7,aux!$V$2:$V$3,0))*$B52/10+MAX(INDEX(aux!$K$2:$K$3,MATCH(E$7,aux!$I$2:$I$3,0))*(IF(E$8=aux!$F$2,aux!$F$3,aux!$G$3))*INDEX(aux!$B$3:$C$7,MATCH($B$47,aux!$A$3:$A$7,0),(IF($B$6=aux!$B$2,1,2)))*($B52/10)^2,INDEX(aux!$K$2:$K$3,MATCH(E$7,aux!$I$2:$I$3,0))*VALUE(RIGHT($B$6,3))/(IF(E$8=aux!$F$2,aux!$F$4,aux!$G$4))*$B52/10,10*$B52/10,15)</f>
        <v>15</v>
      </c>
      <c r="F52" s="34">
        <f>INDEX(aux!$W$2:$W$3,MATCH($B$7,aux!$V$2:$V$3,0))*$B52/10+MAX(INDEX(aux!$K$2:$K$3,MATCH(F$7,aux!$I$2:$I$3,0))*(IF(F$8=aux!$F$2,aux!$F$3,aux!$G$3))*INDEX(aux!$B$3:$C$7,MATCH($B$47,aux!$A$3:$A$7,0),(IF($B$6=aux!$B$2,1,2)))*($B52/10)^2,INDEX(aux!$K$2:$K$3,MATCH(F$7,aux!$I$2:$I$3,0))*VALUE(RIGHT($B$6,3))/(IF(F$8=aux!$F$2,aux!$F$4,aux!$G$4))*$B52/10,10*$B52/10,15)</f>
        <v>16</v>
      </c>
      <c r="G52" s="9">
        <f>INDEX(aux!$N$3:$Q$4,MATCH(G$7,aux!$M$3:$M$4,0),IF($G$6=aux!$N$2,1)+IF($G$6=aux!$O$2,2)+IF($G$6=aux!$P$2,3)+IF($G$6=aux!$Q$2,4))*$C52</f>
        <v>16</v>
      </c>
      <c r="H52" s="9">
        <f>INDEX(aux!$N$3:$Q$4,MATCH(H$7,aux!$M$3:$M$4,0),IF($G$6=aux!$N$2,1)+IF($G$6=aux!$O$2,2)+IF($G$6=aux!$P$2,3)+IF($G$6=aux!$Q$2,4))*$D52</f>
        <v>22.857142857142858</v>
      </c>
      <c r="I52" s="9">
        <f>INDEX(aux!$N$3:$Q$4,MATCH(I$7,aux!$M$3:$M$4,0),IF($G$6=aux!$N$2,1)+IF($G$6=aux!$O$2,2)+IF($G$6=aux!$P$2,3)+IF($G$6=aux!$Q$2,4))*$C52</f>
        <v>16</v>
      </c>
      <c r="J52" s="37">
        <f>INDEX(aux!$N$3:$Q$4,MATCH(J$7,aux!$M$3:$M$4,0),IF($G$6=aux!$N$2,1)+IF($G$6=aux!$O$2,2)+IF($G$6=aux!$P$2,3)+IF($G$6=aux!$Q$2,4))*$D52</f>
        <v>22.857142857142858</v>
      </c>
      <c r="K52" s="9">
        <f>INDEX(aux!$N$3:$Q$4,MATCH(K$7,aux!$M$3:$M$4,0),IF($K$6=aux!$N$2,1)+IF($K$6=aux!$O$2,2)+IF($K$6=aux!$P$2,3)+IF($K$6=aux!$Q$2,4))*$C52</f>
        <v>19.2</v>
      </c>
      <c r="L52" s="9">
        <f>INDEX(aux!$N$3:$Q$4,MATCH(L$7,aux!$M$3:$M$4,0),IF($K$6=aux!$N$2,1)+IF($K$6=aux!$O$2,2)+IF($K$6=aux!$P$2,3)+IF($K$6=aux!$Q$2,4))*$D52</f>
        <v>27.428571428571427</v>
      </c>
      <c r="M52" s="9">
        <f>INDEX(aux!$N$3:$Q$4,MATCH(M$7,aux!$M$3:$M$4,0),IF($K$6=aux!$N$2,1)+IF($K$6=aux!$O$2,2)+IF($K$6=aux!$P$2,3)+IF($K$6=aux!$Q$2,4))*$C52</f>
        <v>25.6</v>
      </c>
      <c r="N52" s="37">
        <f>INDEX(aux!$N$3:$Q$4,MATCH(N$7,aux!$M$3:$M$4,0),IF($K$6=aux!$N$2,1)+IF($K$6=aux!$O$2,2)+IF($K$6=aux!$P$2,3)+IF($K$6=aux!$Q$2,4))*$D52</f>
        <v>36.571428571428577</v>
      </c>
      <c r="O52" s="9">
        <f>INDEX(aux!$N$3:$Q$4,MATCH(O$7,aux!$M$3:$M$4,0),IF($O$6=aux!$N$2,1)+IF($O$6=aux!$O$2,2)+IF($O$6=aux!$P$2,3)+IF($O$6=aux!$Q$2,4))*$C52</f>
        <v>20.8</v>
      </c>
      <c r="P52" s="9">
        <f>INDEX(aux!$N$3:$Q$4,MATCH(P$7,aux!$M$3:$M$4,0),IF($O$6=aux!$N$2,1)+IF($O$6=aux!$O$2,2)+IF($O$6=aux!$P$2,3)+IF($O$6=aux!$Q$2,4))*$D52</f>
        <v>29.714285714285715</v>
      </c>
      <c r="Q52" s="9">
        <f>INDEX(aux!$N$3:$Q$4,MATCH(Q$7,aux!$M$3:$M$4,0),IF($O$6=aux!$N$2,1)+IF($O$6=aux!$O$2,2)+IF($O$6=aux!$P$2,3)+IF($O$6=aux!$Q$2,4))*$C52</f>
        <v>28.8</v>
      </c>
      <c r="R52" s="37">
        <f>INDEX(aux!$N$3:$Q$4,MATCH(R$7,aux!$M$3:$M$4,0),IF($O$6=aux!$N$2,1)+IF($O$6=aux!$O$2,2)+IF($O$6=aux!$P$2,3)+IF($O$6=aux!$Q$2,4))*$D52</f>
        <v>41.142857142857146</v>
      </c>
      <c r="S52" s="9">
        <f>INDEX(aux!$N$3:$Q$4,MATCH(S$7,aux!$M$3:$M$4,0),IF($S$6=aux!$N$2,1)+IF($S$6=aux!$O$2,2)+IF($S$6=aux!$P$2,3)+IF($S$6=aux!$Q$2,4))*$C52</f>
        <v>22.4</v>
      </c>
      <c r="T52" s="9">
        <f>INDEX(aux!$N$3:$Q$4,MATCH(T$7,aux!$M$3:$M$4,0),IF($S$6=aux!$N$2,1)+IF($S$6=aux!$O$2,2)+IF($S$6=aux!$P$2,3)+IF($S$6=aux!$Q$2,4))*$D52</f>
        <v>32</v>
      </c>
      <c r="U52" s="9">
        <f>INDEX(aux!$N$3:$Q$4,MATCH(U$7,aux!$M$3:$M$4,0),IF($S$6=aux!$N$2,1)+IF($S$6=aux!$O$2,2)+IF($S$6=aux!$P$2,3)+IF($S$6=aux!$Q$2,4))*$C52</f>
        <v>32</v>
      </c>
      <c r="V52" s="15">
        <f>INDEX(aux!$N$3:$Q$4,MATCH(V$7,aux!$M$3:$M$4,0),IF($S$6=aux!$N$2,1)+IF($S$6=aux!$O$2,2)+IF($S$6=aux!$P$2,3)+IF($S$6=aux!$Q$2,4))*$D52</f>
        <v>45.714285714285715</v>
      </c>
    </row>
    <row r="53" spans="2:22" x14ac:dyDescent="0.25">
      <c r="B53" s="14">
        <v>10</v>
      </c>
      <c r="C53" s="41">
        <f>INDEX(aux!$W$2:$W$3,MATCH($B$7,aux!$V$2:$V$3,0))*$B53/10+MAX(INDEX(aux!$K$2:$K$3,MATCH(C$7,aux!$I$2:$I$3,0))*(IF(C$8=aux!$F$2,aux!$F$3,aux!$G$3))*INDEX(aux!$B$3:$C$7,MATCH($B$47,aux!$A$3:$A$7,0),(IF($B$6=aux!$B$2,1,2)))*($B53/10)^2,INDEX(aux!$K$2:$K$3,MATCH(C$7,aux!$I$2:$I$3,0))*VALUE(RIGHT($B$6,3))/(IF(C$8=aux!$F$2,aux!$F$4,aux!$G$4))*$B53/10,10*$B53/10,15)</f>
        <v>20</v>
      </c>
      <c r="D53" s="5">
        <f>INDEX(aux!$W$2:$W$3,MATCH($B$7,aux!$V$2:$V$3,0))*$B53/10+MAX(INDEX(aux!$K$2:$K$3,MATCH(D$7,aux!$I$2:$I$3,0))*(IF(D$8=aux!$F$2,aux!$F$3,aux!$G$3))*INDEX(aux!$B$3:$C$7,MATCH($B$47,aux!$A$3:$A$7,0),(IF($B$6=aux!$B$2,1,2)))*($B53/10)^2,INDEX(aux!$K$2:$K$3,MATCH(D$7,aux!$I$2:$I$3,0))*VALUE(RIGHT($B$6,3))/(IF(D$8=aux!$F$2,aux!$F$4,aux!$G$4))*$B53/10,10*$B53/10,15)</f>
        <v>28.571428571428573</v>
      </c>
      <c r="E53" s="5">
        <f>INDEX(aux!$W$2:$W$3,MATCH($B$7,aux!$V$2:$V$3,0))*$B53/10+MAX(INDEX(aux!$K$2:$K$3,MATCH(E$7,aux!$I$2:$I$3,0))*(IF(E$8=aux!$F$2,aux!$F$3,aux!$G$3))*INDEX(aux!$B$3:$C$7,MATCH($B$47,aux!$A$3:$A$7,0),(IF($B$6=aux!$B$2,1,2)))*($B53/10)^2,INDEX(aux!$K$2:$K$3,MATCH(E$7,aux!$I$2:$I$3,0))*VALUE(RIGHT($B$6,3))/(IF(E$8=aux!$F$2,aux!$F$4,aux!$G$4))*$B53/10,10*$B53/10,15)</f>
        <v>15</v>
      </c>
      <c r="F53" s="34">
        <f>INDEX(aux!$W$2:$W$3,MATCH($B$7,aux!$V$2:$V$3,0))*$B53/10+MAX(INDEX(aux!$K$2:$K$3,MATCH(F$7,aux!$I$2:$I$3,0))*(IF(F$8=aux!$F$2,aux!$F$3,aux!$G$3))*INDEX(aux!$B$3:$C$7,MATCH($B$47,aux!$A$3:$A$7,0),(IF($B$6=aux!$B$2,1,2)))*($B53/10)^2,INDEX(aux!$K$2:$K$3,MATCH(F$7,aux!$I$2:$I$3,0))*VALUE(RIGHT($B$6,3))/(IF(F$8=aux!$F$2,aux!$F$4,aux!$G$4))*$B53/10,10*$B53/10,15)</f>
        <v>20</v>
      </c>
      <c r="G53" s="9">
        <f>INDEX(aux!$N$3:$Q$4,MATCH(G$7,aux!$M$3:$M$4,0),IF($G$6=aux!$N$2,1)+IF($G$6=aux!$O$2,2)+IF($G$6=aux!$P$2,3)+IF($G$6=aux!$Q$2,4))*$C53</f>
        <v>20</v>
      </c>
      <c r="H53" s="9">
        <f>INDEX(aux!$N$3:$Q$4,MATCH(H$7,aux!$M$3:$M$4,0),IF($G$6=aux!$N$2,1)+IF($G$6=aux!$O$2,2)+IF($G$6=aux!$P$2,3)+IF($G$6=aux!$Q$2,4))*$D53</f>
        <v>28.571428571428573</v>
      </c>
      <c r="I53" s="9">
        <f>INDEX(aux!$N$3:$Q$4,MATCH(I$7,aux!$M$3:$M$4,0),IF($G$6=aux!$N$2,1)+IF($G$6=aux!$O$2,2)+IF($G$6=aux!$P$2,3)+IF($G$6=aux!$Q$2,4))*$C53</f>
        <v>20</v>
      </c>
      <c r="J53" s="37">
        <f>INDEX(aux!$N$3:$Q$4,MATCH(J$7,aux!$M$3:$M$4,0),IF($G$6=aux!$N$2,1)+IF($G$6=aux!$O$2,2)+IF($G$6=aux!$P$2,3)+IF($G$6=aux!$Q$2,4))*$D53</f>
        <v>28.571428571428573</v>
      </c>
      <c r="K53" s="9">
        <f>INDEX(aux!$N$3:$Q$4,MATCH(K$7,aux!$M$3:$M$4,0),IF($K$6=aux!$N$2,1)+IF($K$6=aux!$O$2,2)+IF($K$6=aux!$P$2,3)+IF($K$6=aux!$Q$2,4))*$C53</f>
        <v>24</v>
      </c>
      <c r="L53" s="9">
        <f>INDEX(aux!$N$3:$Q$4,MATCH(L$7,aux!$M$3:$M$4,0),IF($K$6=aux!$N$2,1)+IF($K$6=aux!$O$2,2)+IF($K$6=aux!$P$2,3)+IF($K$6=aux!$Q$2,4))*$D53</f>
        <v>34.285714285714285</v>
      </c>
      <c r="M53" s="9">
        <f>INDEX(aux!$N$3:$Q$4,MATCH(M$7,aux!$M$3:$M$4,0),IF($K$6=aux!$N$2,1)+IF($K$6=aux!$O$2,2)+IF($K$6=aux!$P$2,3)+IF($K$6=aux!$Q$2,4))*$C53</f>
        <v>32</v>
      </c>
      <c r="N53" s="37">
        <f>INDEX(aux!$N$3:$Q$4,MATCH(N$7,aux!$M$3:$M$4,0),IF($K$6=aux!$N$2,1)+IF($K$6=aux!$O$2,2)+IF($K$6=aux!$P$2,3)+IF($K$6=aux!$Q$2,4))*$D53</f>
        <v>45.714285714285722</v>
      </c>
      <c r="O53" s="9">
        <f>INDEX(aux!$N$3:$Q$4,MATCH(O$7,aux!$M$3:$M$4,0),IF($O$6=aux!$N$2,1)+IF($O$6=aux!$O$2,2)+IF($O$6=aux!$P$2,3)+IF($O$6=aux!$Q$2,4))*$C53</f>
        <v>26</v>
      </c>
      <c r="P53" s="9">
        <f>INDEX(aux!$N$3:$Q$4,MATCH(P$7,aux!$M$3:$M$4,0),IF($O$6=aux!$N$2,1)+IF($O$6=aux!$O$2,2)+IF($O$6=aux!$P$2,3)+IF($O$6=aux!$Q$2,4))*$D53</f>
        <v>37.142857142857146</v>
      </c>
      <c r="Q53" s="9">
        <f>INDEX(aux!$N$3:$Q$4,MATCH(Q$7,aux!$M$3:$M$4,0),IF($O$6=aux!$N$2,1)+IF($O$6=aux!$O$2,2)+IF($O$6=aux!$P$2,3)+IF($O$6=aux!$Q$2,4))*$C53</f>
        <v>36</v>
      </c>
      <c r="R53" s="37">
        <f>INDEX(aux!$N$3:$Q$4,MATCH(R$7,aux!$M$3:$M$4,0),IF($O$6=aux!$N$2,1)+IF($O$6=aux!$O$2,2)+IF($O$6=aux!$P$2,3)+IF($O$6=aux!$Q$2,4))*$D53</f>
        <v>51.428571428571431</v>
      </c>
      <c r="S53" s="9">
        <f>INDEX(aux!$N$3:$Q$4,MATCH(S$7,aux!$M$3:$M$4,0),IF($S$6=aux!$N$2,1)+IF($S$6=aux!$O$2,2)+IF($S$6=aux!$P$2,3)+IF($S$6=aux!$Q$2,4))*$C53</f>
        <v>28</v>
      </c>
      <c r="T53" s="9">
        <f>INDEX(aux!$N$3:$Q$4,MATCH(T$7,aux!$M$3:$M$4,0),IF($S$6=aux!$N$2,1)+IF($S$6=aux!$O$2,2)+IF($S$6=aux!$P$2,3)+IF($S$6=aux!$Q$2,4))*$D53</f>
        <v>40</v>
      </c>
      <c r="U53" s="9">
        <f>INDEX(aux!$N$3:$Q$4,MATCH(U$7,aux!$M$3:$M$4,0),IF($S$6=aux!$N$2,1)+IF($S$6=aux!$O$2,2)+IF($S$6=aux!$P$2,3)+IF($S$6=aux!$Q$2,4))*$C53</f>
        <v>40</v>
      </c>
      <c r="V53" s="15">
        <f>INDEX(aux!$N$3:$Q$4,MATCH(V$7,aux!$M$3:$M$4,0),IF($S$6=aux!$N$2,1)+IF($S$6=aux!$O$2,2)+IF($S$6=aux!$P$2,3)+IF($S$6=aux!$Q$2,4))*$D53</f>
        <v>57.142857142857146</v>
      </c>
    </row>
    <row r="54" spans="2:22" x14ac:dyDescent="0.25">
      <c r="B54" s="14">
        <v>12</v>
      </c>
      <c r="C54" s="41">
        <f>INDEX(aux!$W$2:$W$3,MATCH($B$7,aux!$V$2:$V$3,0))*$B54/10+MAX(INDEX(aux!$K$2:$K$3,MATCH(C$7,aux!$I$2:$I$3,0))*(IF(C$8=aux!$F$2,aux!$F$3,aux!$G$3))*INDEX(aux!$B$3:$C$7,MATCH($B$47,aux!$A$3:$A$7,0),(IF($B$6=aux!$B$2,1,2)))*($B54/10)^2,INDEX(aux!$K$2:$K$3,MATCH(C$7,aux!$I$2:$I$3,0))*VALUE(RIGHT($B$6,3))/(IF(C$8=aux!$F$2,aux!$F$4,aux!$G$4))*$B54/10,10*$B54/10,15)</f>
        <v>24</v>
      </c>
      <c r="D54" s="5">
        <f>INDEX(aux!$W$2:$W$3,MATCH($B$7,aux!$V$2:$V$3,0))*$B54/10+MAX(INDEX(aux!$K$2:$K$3,MATCH(D$7,aux!$I$2:$I$3,0))*(IF(D$8=aux!$F$2,aux!$F$3,aux!$G$3))*INDEX(aux!$B$3:$C$7,MATCH($B$47,aux!$A$3:$A$7,0),(IF($B$6=aux!$B$2,1,2)))*($B54/10)^2,INDEX(aux!$K$2:$K$3,MATCH(D$7,aux!$I$2:$I$3,0))*VALUE(RIGHT($B$6,3))/(IF(D$8=aux!$F$2,aux!$F$4,aux!$G$4))*$B54/10,10*$B54/10,15)</f>
        <v>34.285714285714292</v>
      </c>
      <c r="E54" s="5">
        <f>INDEX(aux!$W$2:$W$3,MATCH($B$7,aux!$V$2:$V$3,0))*$B54/10+MAX(INDEX(aux!$K$2:$K$3,MATCH(E$7,aux!$I$2:$I$3,0))*(IF(E$8=aux!$F$2,aux!$F$3,aux!$G$3))*INDEX(aux!$B$3:$C$7,MATCH($B$47,aux!$A$3:$A$7,0),(IF($B$6=aux!$B$2,1,2)))*($B54/10)^2,INDEX(aux!$K$2:$K$3,MATCH(E$7,aux!$I$2:$I$3,0))*VALUE(RIGHT($B$6,3))/(IF(E$8=aux!$F$2,aux!$F$4,aux!$G$4))*$B54/10,10*$B54/10,15)</f>
        <v>16.8</v>
      </c>
      <c r="F54" s="34">
        <f>INDEX(aux!$W$2:$W$3,MATCH($B$7,aux!$V$2:$V$3,0))*$B54/10+MAX(INDEX(aux!$K$2:$K$3,MATCH(F$7,aux!$I$2:$I$3,0))*(IF(F$8=aux!$F$2,aux!$F$3,aux!$G$3))*INDEX(aux!$B$3:$C$7,MATCH($B$47,aux!$A$3:$A$7,0),(IF($B$6=aux!$B$2,1,2)))*($B54/10)^2,INDEX(aux!$K$2:$K$3,MATCH(F$7,aux!$I$2:$I$3,0))*VALUE(RIGHT($B$6,3))/(IF(F$8=aux!$F$2,aux!$F$4,aux!$G$4))*$B54/10,10*$B54/10,15)</f>
        <v>24</v>
      </c>
      <c r="G54" s="9">
        <f>INDEX(aux!$N$3:$Q$4,MATCH(G$7,aux!$M$3:$M$4,0),IF($G$6=aux!$N$2,1)+IF($G$6=aux!$O$2,2)+IF($G$6=aux!$P$2,3)+IF($G$6=aux!$Q$2,4))*$C54</f>
        <v>24</v>
      </c>
      <c r="H54" s="9">
        <f>INDEX(aux!$N$3:$Q$4,MATCH(H$7,aux!$M$3:$M$4,0),IF($G$6=aux!$N$2,1)+IF($G$6=aux!$O$2,2)+IF($G$6=aux!$P$2,3)+IF($G$6=aux!$Q$2,4))*$D54</f>
        <v>34.285714285714292</v>
      </c>
      <c r="I54" s="9">
        <f>INDEX(aux!$N$3:$Q$4,MATCH(I$7,aux!$M$3:$M$4,0),IF($G$6=aux!$N$2,1)+IF($G$6=aux!$O$2,2)+IF($G$6=aux!$P$2,3)+IF($G$6=aux!$Q$2,4))*$C54</f>
        <v>24</v>
      </c>
      <c r="J54" s="37">
        <f>INDEX(aux!$N$3:$Q$4,MATCH(J$7,aux!$M$3:$M$4,0),IF($G$6=aux!$N$2,1)+IF($G$6=aux!$O$2,2)+IF($G$6=aux!$P$2,3)+IF($G$6=aux!$Q$2,4))*$D54</f>
        <v>34.285714285714292</v>
      </c>
      <c r="K54" s="9">
        <f>INDEX(aux!$N$3:$Q$4,MATCH(K$7,aux!$M$3:$M$4,0),IF($K$6=aux!$N$2,1)+IF($K$6=aux!$O$2,2)+IF($K$6=aux!$P$2,3)+IF($K$6=aux!$Q$2,4))*$C54</f>
        <v>28.799999999999997</v>
      </c>
      <c r="L54" s="9">
        <f>INDEX(aux!$N$3:$Q$4,MATCH(L$7,aux!$M$3:$M$4,0),IF($K$6=aux!$N$2,1)+IF($K$6=aux!$O$2,2)+IF($K$6=aux!$P$2,3)+IF($K$6=aux!$Q$2,4))*$D54</f>
        <v>41.142857142857146</v>
      </c>
      <c r="M54" s="9">
        <f>INDEX(aux!$N$3:$Q$4,MATCH(M$7,aux!$M$3:$M$4,0),IF($K$6=aux!$N$2,1)+IF($K$6=aux!$O$2,2)+IF($K$6=aux!$P$2,3)+IF($K$6=aux!$Q$2,4))*$C54</f>
        <v>38.400000000000006</v>
      </c>
      <c r="N54" s="37">
        <f>INDEX(aux!$N$3:$Q$4,MATCH(N$7,aux!$M$3:$M$4,0),IF($K$6=aux!$N$2,1)+IF($K$6=aux!$O$2,2)+IF($K$6=aux!$P$2,3)+IF($K$6=aux!$Q$2,4))*$D54</f>
        <v>54.857142857142868</v>
      </c>
      <c r="O54" s="9">
        <f>INDEX(aux!$N$3:$Q$4,MATCH(O$7,aux!$M$3:$M$4,0),IF($O$6=aux!$N$2,1)+IF($O$6=aux!$O$2,2)+IF($O$6=aux!$P$2,3)+IF($O$6=aux!$Q$2,4))*$C54</f>
        <v>31.200000000000003</v>
      </c>
      <c r="P54" s="9">
        <f>INDEX(aux!$N$3:$Q$4,MATCH(P$7,aux!$M$3:$M$4,0),IF($O$6=aux!$N$2,1)+IF($O$6=aux!$O$2,2)+IF($O$6=aux!$P$2,3)+IF($O$6=aux!$Q$2,4))*$D54</f>
        <v>44.571428571428584</v>
      </c>
      <c r="Q54" s="9">
        <f>INDEX(aux!$N$3:$Q$4,MATCH(Q$7,aux!$M$3:$M$4,0),IF($O$6=aux!$N$2,1)+IF($O$6=aux!$O$2,2)+IF($O$6=aux!$P$2,3)+IF($O$6=aux!$Q$2,4))*$C54</f>
        <v>43.2</v>
      </c>
      <c r="R54" s="37">
        <f>INDEX(aux!$N$3:$Q$4,MATCH(R$7,aux!$M$3:$M$4,0),IF($O$6=aux!$N$2,1)+IF($O$6=aux!$O$2,2)+IF($O$6=aux!$P$2,3)+IF($O$6=aux!$Q$2,4))*$D54</f>
        <v>61.71428571428573</v>
      </c>
      <c r="S54" s="9">
        <f>INDEX(aux!$N$3:$Q$4,MATCH(S$7,aux!$M$3:$M$4,0),IF($S$6=aux!$N$2,1)+IF($S$6=aux!$O$2,2)+IF($S$6=aux!$P$2,3)+IF($S$6=aux!$Q$2,4))*$C54</f>
        <v>33.599999999999994</v>
      </c>
      <c r="T54" s="9">
        <f>INDEX(aux!$N$3:$Q$4,MATCH(T$7,aux!$M$3:$M$4,0),IF($S$6=aux!$N$2,1)+IF($S$6=aux!$O$2,2)+IF($S$6=aux!$P$2,3)+IF($S$6=aux!$Q$2,4))*$D54</f>
        <v>48.000000000000007</v>
      </c>
      <c r="U54" s="9">
        <f>INDEX(aux!$N$3:$Q$4,MATCH(U$7,aux!$M$3:$M$4,0),IF($S$6=aux!$N$2,1)+IF($S$6=aux!$O$2,2)+IF($S$6=aux!$P$2,3)+IF($S$6=aux!$Q$2,4))*$C54</f>
        <v>48</v>
      </c>
      <c r="V54" s="15">
        <f>INDEX(aux!$N$3:$Q$4,MATCH(V$7,aux!$M$3:$M$4,0),IF($S$6=aux!$N$2,1)+IF($S$6=aux!$O$2,2)+IF($S$6=aux!$P$2,3)+IF($S$6=aux!$Q$2,4))*$D54</f>
        <v>68.571428571428584</v>
      </c>
    </row>
    <row r="55" spans="2:22" x14ac:dyDescent="0.25">
      <c r="B55" s="14">
        <v>14</v>
      </c>
      <c r="C55" s="41">
        <f>INDEX(aux!$W$2:$W$3,MATCH($B$7,aux!$V$2:$V$3,0))*$B55/10+MAX(INDEX(aux!$K$2:$K$3,MATCH(C$7,aux!$I$2:$I$3,0))*(IF(C$8=aux!$F$2,aux!$F$3,aux!$G$3))*INDEX(aux!$B$3:$C$7,MATCH($B$47,aux!$A$3:$A$7,0),(IF($B$6=aux!$B$2,1,2)))*($B55/10)^2,INDEX(aux!$K$2:$K$3,MATCH(C$7,aux!$I$2:$I$3,0))*VALUE(RIGHT($B$6,3))/(IF(C$8=aux!$F$2,aux!$F$4,aux!$G$4))*$B55/10,10*$B55/10,15)</f>
        <v>28</v>
      </c>
      <c r="D55" s="5">
        <f>INDEX(aux!$W$2:$W$3,MATCH($B$7,aux!$V$2:$V$3,0))*$B55/10+MAX(INDEX(aux!$K$2:$K$3,MATCH(D$7,aux!$I$2:$I$3,0))*(IF(D$8=aux!$F$2,aux!$F$3,aux!$G$3))*INDEX(aux!$B$3:$C$7,MATCH($B$47,aux!$A$3:$A$7,0),(IF($B$6=aux!$B$2,1,2)))*($B55/10)^2,INDEX(aux!$K$2:$K$3,MATCH(D$7,aux!$I$2:$I$3,0))*VALUE(RIGHT($B$6,3))/(IF(D$8=aux!$F$2,aux!$F$4,aux!$G$4))*$B55/10,10*$B55/10,15)</f>
        <v>40</v>
      </c>
      <c r="E55" s="5">
        <f>INDEX(aux!$W$2:$W$3,MATCH($B$7,aux!$V$2:$V$3,0))*$B55/10+MAX(INDEX(aux!$K$2:$K$3,MATCH(E$7,aux!$I$2:$I$3,0))*(IF(E$8=aux!$F$2,aux!$F$3,aux!$G$3))*INDEX(aux!$B$3:$C$7,MATCH($B$47,aux!$A$3:$A$7,0),(IF($B$6=aux!$B$2,1,2)))*($B55/10)^2,INDEX(aux!$K$2:$K$3,MATCH(E$7,aux!$I$2:$I$3,0))*VALUE(RIGHT($B$6,3))/(IF(E$8=aux!$F$2,aux!$F$4,aux!$G$4))*$B55/10,10*$B55/10,15)</f>
        <v>19.600000000000001</v>
      </c>
      <c r="F55" s="34">
        <f>INDEX(aux!$W$2:$W$3,MATCH($B$7,aux!$V$2:$V$3,0))*$B55/10+MAX(INDEX(aux!$K$2:$K$3,MATCH(F$7,aux!$I$2:$I$3,0))*(IF(F$8=aux!$F$2,aux!$F$3,aux!$G$3))*INDEX(aux!$B$3:$C$7,MATCH($B$47,aux!$A$3:$A$7,0),(IF($B$6=aux!$B$2,1,2)))*($B55/10)^2,INDEX(aux!$K$2:$K$3,MATCH(F$7,aux!$I$2:$I$3,0))*VALUE(RIGHT($B$6,3))/(IF(F$8=aux!$F$2,aux!$F$4,aux!$G$4))*$B55/10,10*$B55/10,15)</f>
        <v>28</v>
      </c>
      <c r="G55" s="9">
        <f>INDEX(aux!$N$3:$Q$4,MATCH(G$7,aux!$M$3:$M$4,0),IF($G$6=aux!$N$2,1)+IF($G$6=aux!$O$2,2)+IF($G$6=aux!$P$2,3)+IF($G$6=aux!$Q$2,4))*$C55</f>
        <v>28</v>
      </c>
      <c r="H55" s="9">
        <f>INDEX(aux!$N$3:$Q$4,MATCH(H$7,aux!$M$3:$M$4,0),IF($G$6=aux!$N$2,1)+IF($G$6=aux!$O$2,2)+IF($G$6=aux!$P$2,3)+IF($G$6=aux!$Q$2,4))*$D55</f>
        <v>40</v>
      </c>
      <c r="I55" s="9">
        <f>INDEX(aux!$N$3:$Q$4,MATCH(I$7,aux!$M$3:$M$4,0),IF($G$6=aux!$N$2,1)+IF($G$6=aux!$O$2,2)+IF($G$6=aux!$P$2,3)+IF($G$6=aux!$Q$2,4))*$C55</f>
        <v>28</v>
      </c>
      <c r="J55" s="37">
        <f>INDEX(aux!$N$3:$Q$4,MATCH(J$7,aux!$M$3:$M$4,0),IF($G$6=aux!$N$2,1)+IF($G$6=aux!$O$2,2)+IF($G$6=aux!$P$2,3)+IF($G$6=aux!$Q$2,4))*$D55</f>
        <v>40</v>
      </c>
      <c r="K55" s="9">
        <f>INDEX(aux!$N$3:$Q$4,MATCH(K$7,aux!$M$3:$M$4,0),IF($K$6=aux!$N$2,1)+IF($K$6=aux!$O$2,2)+IF($K$6=aux!$P$2,3)+IF($K$6=aux!$Q$2,4))*$C55</f>
        <v>33.6</v>
      </c>
      <c r="L55" s="9">
        <f>INDEX(aux!$N$3:$Q$4,MATCH(L$7,aux!$M$3:$M$4,0),IF($K$6=aux!$N$2,1)+IF($K$6=aux!$O$2,2)+IF($K$6=aux!$P$2,3)+IF($K$6=aux!$Q$2,4))*$D55</f>
        <v>48</v>
      </c>
      <c r="M55" s="9">
        <f>INDEX(aux!$N$3:$Q$4,MATCH(M$7,aux!$M$3:$M$4,0),IF($K$6=aux!$N$2,1)+IF($K$6=aux!$O$2,2)+IF($K$6=aux!$P$2,3)+IF($K$6=aux!$Q$2,4))*$C55</f>
        <v>44.800000000000004</v>
      </c>
      <c r="N55" s="37">
        <f>INDEX(aux!$N$3:$Q$4,MATCH(N$7,aux!$M$3:$M$4,0),IF($K$6=aux!$N$2,1)+IF($K$6=aux!$O$2,2)+IF($K$6=aux!$P$2,3)+IF($K$6=aux!$Q$2,4))*$D55</f>
        <v>64</v>
      </c>
      <c r="O55" s="9">
        <f>INDEX(aux!$N$3:$Q$4,MATCH(O$7,aux!$M$3:$M$4,0),IF($O$6=aux!$N$2,1)+IF($O$6=aux!$O$2,2)+IF($O$6=aux!$P$2,3)+IF($O$6=aux!$Q$2,4))*$C55</f>
        <v>36.4</v>
      </c>
      <c r="P55" s="9">
        <f>INDEX(aux!$N$3:$Q$4,MATCH(P$7,aux!$M$3:$M$4,0),IF($O$6=aux!$N$2,1)+IF($O$6=aux!$O$2,2)+IF($O$6=aux!$P$2,3)+IF($O$6=aux!$Q$2,4))*$D55</f>
        <v>52</v>
      </c>
      <c r="Q55" s="9">
        <f>INDEX(aux!$N$3:$Q$4,MATCH(Q$7,aux!$M$3:$M$4,0),IF($O$6=aux!$N$2,1)+IF($O$6=aux!$O$2,2)+IF($O$6=aux!$P$2,3)+IF($O$6=aux!$Q$2,4))*$C55</f>
        <v>50.4</v>
      </c>
      <c r="R55" s="37">
        <f>INDEX(aux!$N$3:$Q$4,MATCH(R$7,aux!$M$3:$M$4,0),IF($O$6=aux!$N$2,1)+IF($O$6=aux!$O$2,2)+IF($O$6=aux!$P$2,3)+IF($O$6=aux!$Q$2,4))*$D55</f>
        <v>72</v>
      </c>
      <c r="S55" s="9">
        <f>INDEX(aux!$N$3:$Q$4,MATCH(S$7,aux!$M$3:$M$4,0),IF($S$6=aux!$N$2,1)+IF($S$6=aux!$O$2,2)+IF($S$6=aux!$P$2,3)+IF($S$6=aux!$Q$2,4))*$C55</f>
        <v>39.199999999999996</v>
      </c>
      <c r="T55" s="9">
        <f>INDEX(aux!$N$3:$Q$4,MATCH(T$7,aux!$M$3:$M$4,0),IF($S$6=aux!$N$2,1)+IF($S$6=aux!$O$2,2)+IF($S$6=aux!$P$2,3)+IF($S$6=aux!$Q$2,4))*$D55</f>
        <v>56</v>
      </c>
      <c r="U55" s="9">
        <f>INDEX(aux!$N$3:$Q$4,MATCH(U$7,aux!$M$3:$M$4,0),IF($S$6=aux!$N$2,1)+IF($S$6=aux!$O$2,2)+IF($S$6=aux!$P$2,3)+IF($S$6=aux!$Q$2,4))*$C55</f>
        <v>56</v>
      </c>
      <c r="V55" s="15">
        <f>INDEX(aux!$N$3:$Q$4,MATCH(V$7,aux!$M$3:$M$4,0),IF($S$6=aux!$N$2,1)+IF($S$6=aux!$O$2,2)+IF($S$6=aux!$P$2,3)+IF($S$6=aux!$Q$2,4))*$D55</f>
        <v>80</v>
      </c>
    </row>
    <row r="56" spans="2:22" x14ac:dyDescent="0.25">
      <c r="B56" s="14">
        <v>16</v>
      </c>
      <c r="C56" s="41">
        <f>INDEX(aux!$W$2:$W$3,MATCH($B$7,aux!$V$2:$V$3,0))*$B56/10+MAX(INDEX(aux!$K$2:$K$3,MATCH(C$7,aux!$I$2:$I$3,0))*(IF(C$8=aux!$F$2,aux!$F$3,aux!$G$3))*INDEX(aux!$B$3:$C$7,MATCH($B$47,aux!$A$3:$A$7,0),(IF($B$6=aux!$B$2,1,2)))*($B56/10)^2,INDEX(aux!$K$2:$K$3,MATCH(C$7,aux!$I$2:$I$3,0))*VALUE(RIGHT($B$6,3))/(IF(C$8=aux!$F$2,aux!$F$4,aux!$G$4))*$B56/10,10*$B56/10,15)</f>
        <v>32</v>
      </c>
      <c r="D56" s="5">
        <f>INDEX(aux!$W$2:$W$3,MATCH($B$7,aux!$V$2:$V$3,0))*$B56/10+MAX(INDEX(aux!$K$2:$K$3,MATCH(D$7,aux!$I$2:$I$3,0))*(IF(D$8=aux!$F$2,aux!$F$3,aux!$G$3))*INDEX(aux!$B$3:$C$7,MATCH($B$47,aux!$A$3:$A$7,0),(IF($B$6=aux!$B$2,1,2)))*($B56/10)^2,INDEX(aux!$K$2:$K$3,MATCH(D$7,aux!$I$2:$I$3,0))*VALUE(RIGHT($B$6,3))/(IF(D$8=aux!$F$2,aux!$F$4,aux!$G$4))*$B56/10,10*$B56/10,15)</f>
        <v>45.714285714285715</v>
      </c>
      <c r="E56" s="5">
        <f>INDEX(aux!$W$2:$W$3,MATCH($B$7,aux!$V$2:$V$3,0))*$B56/10+MAX(INDEX(aux!$K$2:$K$3,MATCH(E$7,aux!$I$2:$I$3,0))*(IF(E$8=aux!$F$2,aux!$F$3,aux!$G$3))*INDEX(aux!$B$3:$C$7,MATCH($B$47,aux!$A$3:$A$7,0),(IF($B$6=aux!$B$2,1,2)))*($B56/10)^2,INDEX(aux!$K$2:$K$3,MATCH(E$7,aux!$I$2:$I$3,0))*VALUE(RIGHT($B$6,3))/(IF(E$8=aux!$F$2,aux!$F$4,aux!$G$4))*$B56/10,10*$B56/10,15)</f>
        <v>22.4</v>
      </c>
      <c r="F56" s="34">
        <f>INDEX(aux!$W$2:$W$3,MATCH($B$7,aux!$V$2:$V$3,0))*$B56/10+MAX(INDEX(aux!$K$2:$K$3,MATCH(F$7,aux!$I$2:$I$3,0))*(IF(F$8=aux!$F$2,aux!$F$3,aux!$G$3))*INDEX(aux!$B$3:$C$7,MATCH($B$47,aux!$A$3:$A$7,0),(IF($B$6=aux!$B$2,1,2)))*($B56/10)^2,INDEX(aux!$K$2:$K$3,MATCH(F$7,aux!$I$2:$I$3,0))*VALUE(RIGHT($B$6,3))/(IF(F$8=aux!$F$2,aux!$F$4,aux!$G$4))*$B56/10,10*$B56/10,15)</f>
        <v>32</v>
      </c>
      <c r="G56" s="9">
        <f>INDEX(aux!$N$3:$Q$4,MATCH(G$7,aux!$M$3:$M$4,0),IF($G$6=aux!$N$2,1)+IF($G$6=aux!$O$2,2)+IF($G$6=aux!$P$2,3)+IF($G$6=aux!$Q$2,4))*$C56</f>
        <v>32</v>
      </c>
      <c r="H56" s="9">
        <f>INDEX(aux!$N$3:$Q$4,MATCH(H$7,aux!$M$3:$M$4,0),IF($G$6=aux!$N$2,1)+IF($G$6=aux!$O$2,2)+IF($G$6=aux!$P$2,3)+IF($G$6=aux!$Q$2,4))*$D56</f>
        <v>45.714285714285715</v>
      </c>
      <c r="I56" s="9">
        <f>INDEX(aux!$N$3:$Q$4,MATCH(I$7,aux!$M$3:$M$4,0),IF($G$6=aux!$N$2,1)+IF($G$6=aux!$O$2,2)+IF($G$6=aux!$P$2,3)+IF($G$6=aux!$Q$2,4))*$C56</f>
        <v>32</v>
      </c>
      <c r="J56" s="37">
        <f>INDEX(aux!$N$3:$Q$4,MATCH(J$7,aux!$M$3:$M$4,0),IF($G$6=aux!$N$2,1)+IF($G$6=aux!$O$2,2)+IF($G$6=aux!$P$2,3)+IF($G$6=aux!$Q$2,4))*$D56</f>
        <v>45.714285714285715</v>
      </c>
      <c r="K56" s="9">
        <f>INDEX(aux!$N$3:$Q$4,MATCH(K$7,aux!$M$3:$M$4,0),IF($K$6=aux!$N$2,1)+IF($K$6=aux!$O$2,2)+IF($K$6=aux!$P$2,3)+IF($K$6=aux!$Q$2,4))*$C56</f>
        <v>38.4</v>
      </c>
      <c r="L56" s="9">
        <f>INDEX(aux!$N$3:$Q$4,MATCH(L$7,aux!$M$3:$M$4,0),IF($K$6=aux!$N$2,1)+IF($K$6=aux!$O$2,2)+IF($K$6=aux!$P$2,3)+IF($K$6=aux!$Q$2,4))*$D56</f>
        <v>54.857142857142854</v>
      </c>
      <c r="M56" s="9">
        <f>INDEX(aux!$N$3:$Q$4,MATCH(M$7,aux!$M$3:$M$4,0),IF($K$6=aux!$N$2,1)+IF($K$6=aux!$O$2,2)+IF($K$6=aux!$P$2,3)+IF($K$6=aux!$Q$2,4))*$C56</f>
        <v>51.2</v>
      </c>
      <c r="N56" s="37">
        <f>INDEX(aux!$N$3:$Q$4,MATCH(N$7,aux!$M$3:$M$4,0),IF($K$6=aux!$N$2,1)+IF($K$6=aux!$O$2,2)+IF($K$6=aux!$P$2,3)+IF($K$6=aux!$Q$2,4))*$D56</f>
        <v>73.142857142857153</v>
      </c>
      <c r="O56" s="9">
        <f>INDEX(aux!$N$3:$Q$4,MATCH(O$7,aux!$M$3:$M$4,0),IF($O$6=aux!$N$2,1)+IF($O$6=aux!$O$2,2)+IF($O$6=aux!$P$2,3)+IF($O$6=aux!$Q$2,4))*$C56</f>
        <v>41.6</v>
      </c>
      <c r="P56" s="9">
        <f>INDEX(aux!$N$3:$Q$4,MATCH(P$7,aux!$M$3:$M$4,0),IF($O$6=aux!$N$2,1)+IF($O$6=aux!$O$2,2)+IF($O$6=aux!$P$2,3)+IF($O$6=aux!$Q$2,4))*$D56</f>
        <v>59.428571428571431</v>
      </c>
      <c r="Q56" s="9">
        <f>INDEX(aux!$N$3:$Q$4,MATCH(Q$7,aux!$M$3:$M$4,0),IF($O$6=aux!$N$2,1)+IF($O$6=aux!$O$2,2)+IF($O$6=aux!$P$2,3)+IF($O$6=aux!$Q$2,4))*$C56</f>
        <v>57.6</v>
      </c>
      <c r="R56" s="37">
        <f>INDEX(aux!$N$3:$Q$4,MATCH(R$7,aux!$M$3:$M$4,0),IF($O$6=aux!$N$2,1)+IF($O$6=aux!$O$2,2)+IF($O$6=aux!$P$2,3)+IF($O$6=aux!$Q$2,4))*$D56</f>
        <v>82.285714285714292</v>
      </c>
      <c r="S56" s="9">
        <f>INDEX(aux!$N$3:$Q$4,MATCH(S$7,aux!$M$3:$M$4,0),IF($S$6=aux!$N$2,1)+IF($S$6=aux!$O$2,2)+IF($S$6=aux!$P$2,3)+IF($S$6=aux!$Q$2,4))*$C56</f>
        <v>44.8</v>
      </c>
      <c r="T56" s="9">
        <f>INDEX(aux!$N$3:$Q$4,MATCH(T$7,aux!$M$3:$M$4,0),IF($S$6=aux!$N$2,1)+IF($S$6=aux!$O$2,2)+IF($S$6=aux!$P$2,3)+IF($S$6=aux!$Q$2,4))*$D56</f>
        <v>64</v>
      </c>
      <c r="U56" s="9">
        <f>INDEX(aux!$N$3:$Q$4,MATCH(U$7,aux!$M$3:$M$4,0),IF($S$6=aux!$N$2,1)+IF($S$6=aux!$O$2,2)+IF($S$6=aux!$P$2,3)+IF($S$6=aux!$Q$2,4))*$C56</f>
        <v>64</v>
      </c>
      <c r="V56" s="15">
        <f>INDEX(aux!$N$3:$Q$4,MATCH(V$7,aux!$M$3:$M$4,0),IF($S$6=aux!$N$2,1)+IF($S$6=aux!$O$2,2)+IF($S$6=aux!$P$2,3)+IF($S$6=aux!$Q$2,4))*$D56</f>
        <v>91.428571428571431</v>
      </c>
    </row>
    <row r="57" spans="2:22" x14ac:dyDescent="0.25">
      <c r="B57" s="14">
        <v>20</v>
      </c>
      <c r="C57" s="41">
        <f>INDEX(aux!$W$2:$W$3,MATCH($B$7,aux!$V$2:$V$3,0))*$B57/10+MAX(INDEX(aux!$K$2:$K$3,MATCH(C$7,aux!$I$2:$I$3,0))*(IF(C$8=aux!$F$2,aux!$F$3,aux!$G$3))*INDEX(aux!$B$3:$C$7,MATCH($B$47,aux!$A$3:$A$7,0),(IF($B$6=aux!$B$2,1,2)))*($B57/10)^2,INDEX(aux!$K$2:$K$3,MATCH(C$7,aux!$I$2:$I$3,0))*VALUE(RIGHT($B$6,3))/(IF(C$8=aux!$F$2,aux!$F$4,aux!$G$4))*$B57/10,10*$B57/10,15)</f>
        <v>40</v>
      </c>
      <c r="D57" s="5">
        <f>INDEX(aux!$W$2:$W$3,MATCH($B$7,aux!$V$2:$V$3,0))*$B57/10+MAX(INDEX(aux!$K$2:$K$3,MATCH(D$7,aux!$I$2:$I$3,0))*(IF(D$8=aux!$F$2,aux!$F$3,aux!$G$3))*INDEX(aux!$B$3:$C$7,MATCH($B$47,aux!$A$3:$A$7,0),(IF($B$6=aux!$B$2,1,2)))*($B57/10)^2,INDEX(aux!$K$2:$K$3,MATCH(D$7,aux!$I$2:$I$3,0))*VALUE(RIGHT($B$6,3))/(IF(D$8=aux!$F$2,aux!$F$4,aux!$G$4))*$B57/10,10*$B57/10,15)</f>
        <v>57.142857142857146</v>
      </c>
      <c r="E57" s="5">
        <f>INDEX(aux!$W$2:$W$3,MATCH($B$7,aux!$V$2:$V$3,0))*$B57/10+MAX(INDEX(aux!$K$2:$K$3,MATCH(E$7,aux!$I$2:$I$3,0))*(IF(E$8=aux!$F$2,aux!$F$3,aux!$G$3))*INDEX(aux!$B$3:$C$7,MATCH($B$47,aux!$A$3:$A$7,0),(IF($B$6=aux!$B$2,1,2)))*($B57/10)^2,INDEX(aux!$K$2:$K$3,MATCH(E$7,aux!$I$2:$I$3,0))*VALUE(RIGHT($B$6,3))/(IF(E$8=aux!$F$2,aux!$F$4,aux!$G$4))*$B57/10,10*$B57/10,15)</f>
        <v>28</v>
      </c>
      <c r="F57" s="34">
        <f>INDEX(aux!$W$2:$W$3,MATCH($B$7,aux!$V$2:$V$3,0))*$B57/10+MAX(INDEX(aux!$K$2:$K$3,MATCH(F$7,aux!$I$2:$I$3,0))*(IF(F$8=aux!$F$2,aux!$F$3,aux!$G$3))*INDEX(aux!$B$3:$C$7,MATCH($B$47,aux!$A$3:$A$7,0),(IF($B$6=aux!$B$2,1,2)))*($B57/10)^2,INDEX(aux!$K$2:$K$3,MATCH(F$7,aux!$I$2:$I$3,0))*VALUE(RIGHT($B$6,3))/(IF(F$8=aux!$F$2,aux!$F$4,aux!$G$4))*$B57/10,10*$B57/10,15)</f>
        <v>40</v>
      </c>
      <c r="G57" s="9">
        <f>INDEX(aux!$N$3:$Q$4,MATCH(G$7,aux!$M$3:$M$4,0),IF($G$6=aux!$N$2,1)+IF($G$6=aux!$O$2,2)+IF($G$6=aux!$P$2,3)+IF($G$6=aux!$Q$2,4))*$C57</f>
        <v>40</v>
      </c>
      <c r="H57" s="9">
        <f>INDEX(aux!$N$3:$Q$4,MATCH(H$7,aux!$M$3:$M$4,0),IF($G$6=aux!$N$2,1)+IF($G$6=aux!$O$2,2)+IF($G$6=aux!$P$2,3)+IF($G$6=aux!$Q$2,4))*$D57</f>
        <v>57.142857142857146</v>
      </c>
      <c r="I57" s="9">
        <f>INDEX(aux!$N$3:$Q$4,MATCH(I$7,aux!$M$3:$M$4,0),IF($G$6=aux!$N$2,1)+IF($G$6=aux!$O$2,2)+IF($G$6=aux!$P$2,3)+IF($G$6=aux!$Q$2,4))*$C57</f>
        <v>40</v>
      </c>
      <c r="J57" s="37">
        <f>INDEX(aux!$N$3:$Q$4,MATCH(J$7,aux!$M$3:$M$4,0),IF($G$6=aux!$N$2,1)+IF($G$6=aux!$O$2,2)+IF($G$6=aux!$P$2,3)+IF($G$6=aux!$Q$2,4))*$D57</f>
        <v>57.142857142857146</v>
      </c>
      <c r="K57" s="9">
        <f>INDEX(aux!$N$3:$Q$4,MATCH(K$7,aux!$M$3:$M$4,0),IF($K$6=aux!$N$2,1)+IF($K$6=aux!$O$2,2)+IF($K$6=aux!$P$2,3)+IF($K$6=aux!$Q$2,4))*$C57</f>
        <v>48</v>
      </c>
      <c r="L57" s="9">
        <f>INDEX(aux!$N$3:$Q$4,MATCH(L$7,aux!$M$3:$M$4,0),IF($K$6=aux!$N$2,1)+IF($K$6=aux!$O$2,2)+IF($K$6=aux!$P$2,3)+IF($K$6=aux!$Q$2,4))*$D57</f>
        <v>68.571428571428569</v>
      </c>
      <c r="M57" s="9">
        <f>INDEX(aux!$N$3:$Q$4,MATCH(M$7,aux!$M$3:$M$4,0),IF($K$6=aux!$N$2,1)+IF($K$6=aux!$O$2,2)+IF($K$6=aux!$P$2,3)+IF($K$6=aux!$Q$2,4))*$C57</f>
        <v>64</v>
      </c>
      <c r="N57" s="37">
        <f>INDEX(aux!$N$3:$Q$4,MATCH(N$7,aux!$M$3:$M$4,0),IF($K$6=aux!$N$2,1)+IF($K$6=aux!$O$2,2)+IF($K$6=aux!$P$2,3)+IF($K$6=aux!$Q$2,4))*$D57</f>
        <v>91.428571428571445</v>
      </c>
      <c r="O57" s="9">
        <f>INDEX(aux!$N$3:$Q$4,MATCH(O$7,aux!$M$3:$M$4,0),IF($O$6=aux!$N$2,1)+IF($O$6=aux!$O$2,2)+IF($O$6=aux!$P$2,3)+IF($O$6=aux!$Q$2,4))*$C57</f>
        <v>52</v>
      </c>
      <c r="P57" s="9">
        <f>INDEX(aux!$N$3:$Q$4,MATCH(P$7,aux!$M$3:$M$4,0),IF($O$6=aux!$N$2,1)+IF($O$6=aux!$O$2,2)+IF($O$6=aux!$P$2,3)+IF($O$6=aux!$Q$2,4))*$D57</f>
        <v>74.285714285714292</v>
      </c>
      <c r="Q57" s="9">
        <f>INDEX(aux!$N$3:$Q$4,MATCH(Q$7,aux!$M$3:$M$4,0),IF($O$6=aux!$N$2,1)+IF($O$6=aux!$O$2,2)+IF($O$6=aux!$P$2,3)+IF($O$6=aux!$Q$2,4))*$C57</f>
        <v>72</v>
      </c>
      <c r="R57" s="37">
        <f>INDEX(aux!$N$3:$Q$4,MATCH(R$7,aux!$M$3:$M$4,0),IF($O$6=aux!$N$2,1)+IF($O$6=aux!$O$2,2)+IF($O$6=aux!$P$2,3)+IF($O$6=aux!$Q$2,4))*$D57</f>
        <v>102.85714285714286</v>
      </c>
      <c r="S57" s="9">
        <f>INDEX(aux!$N$3:$Q$4,MATCH(S$7,aux!$M$3:$M$4,0),IF($S$6=aux!$N$2,1)+IF($S$6=aux!$O$2,2)+IF($S$6=aux!$P$2,3)+IF($S$6=aux!$Q$2,4))*$C57</f>
        <v>56</v>
      </c>
      <c r="T57" s="9">
        <f>INDEX(aux!$N$3:$Q$4,MATCH(T$7,aux!$M$3:$M$4,0),IF($S$6=aux!$N$2,1)+IF($S$6=aux!$O$2,2)+IF($S$6=aux!$P$2,3)+IF($S$6=aux!$Q$2,4))*$D57</f>
        <v>80</v>
      </c>
      <c r="U57" s="9">
        <f>INDEX(aux!$N$3:$Q$4,MATCH(U$7,aux!$M$3:$M$4,0),IF($S$6=aux!$N$2,1)+IF($S$6=aux!$O$2,2)+IF($S$6=aux!$P$2,3)+IF($S$6=aux!$Q$2,4))*$C57</f>
        <v>80</v>
      </c>
      <c r="V57" s="15">
        <f>INDEX(aux!$N$3:$Q$4,MATCH(V$7,aux!$M$3:$M$4,0),IF($S$6=aux!$N$2,1)+IF($S$6=aux!$O$2,2)+IF($S$6=aux!$P$2,3)+IF($S$6=aux!$Q$2,4))*$D57</f>
        <v>114.28571428571429</v>
      </c>
    </row>
    <row r="58" spans="2:22" x14ac:dyDescent="0.25">
      <c r="B58" s="14">
        <v>25</v>
      </c>
      <c r="C58" s="41">
        <f>INDEX(aux!$W$2:$W$3,MATCH($B$7,aux!$V$2:$V$3,0))*$B58/10+MAX(INDEX(aux!$K$2:$K$3,MATCH(C$7,aux!$I$2:$I$3,0))*(IF(C$8=aux!$F$2,aux!$F$3,aux!$G$3))*INDEX(aux!$B$3:$C$7,MATCH($B$47,aux!$A$3:$A$7,0),(IF($B$6=aux!$B$2,1,2)))*($B58/10)^2,INDEX(aux!$K$2:$K$3,MATCH(C$7,aux!$I$2:$I$3,0))*VALUE(RIGHT($B$6,3))/(IF(C$8=aux!$F$2,aux!$F$4,aux!$G$4))*$B58/10,10*$B58/10,15)</f>
        <v>50</v>
      </c>
      <c r="D58" s="5">
        <f>INDEX(aux!$W$2:$W$3,MATCH($B$7,aux!$V$2:$V$3,0))*$B58/10+MAX(INDEX(aux!$K$2:$K$3,MATCH(D$7,aux!$I$2:$I$3,0))*(IF(D$8=aux!$F$2,aux!$F$3,aux!$G$3))*INDEX(aux!$B$3:$C$7,MATCH($B$47,aux!$A$3:$A$7,0),(IF($B$6=aux!$B$2,1,2)))*($B58/10)^2,INDEX(aux!$K$2:$K$3,MATCH(D$7,aux!$I$2:$I$3,0))*VALUE(RIGHT($B$6,3))/(IF(D$8=aux!$F$2,aux!$F$4,aux!$G$4))*$B58/10,10*$B58/10,15)</f>
        <v>71.428571428571431</v>
      </c>
      <c r="E58" s="5">
        <f>INDEX(aux!$W$2:$W$3,MATCH($B$7,aux!$V$2:$V$3,0))*$B58/10+MAX(INDEX(aux!$K$2:$K$3,MATCH(E$7,aux!$I$2:$I$3,0))*(IF(E$8=aux!$F$2,aux!$F$3,aux!$G$3))*INDEX(aux!$B$3:$C$7,MATCH($B$47,aux!$A$3:$A$7,0),(IF($B$6=aux!$B$2,1,2)))*($B58/10)^2,INDEX(aux!$K$2:$K$3,MATCH(E$7,aux!$I$2:$I$3,0))*VALUE(RIGHT($B$6,3))/(IF(E$8=aux!$F$2,aux!$F$4,aux!$G$4))*$B58/10,10*$B58/10,15)</f>
        <v>35</v>
      </c>
      <c r="F58" s="34">
        <f>INDEX(aux!$W$2:$W$3,MATCH($B$7,aux!$V$2:$V$3,0))*$B58/10+MAX(INDEX(aux!$K$2:$K$3,MATCH(F$7,aux!$I$2:$I$3,0))*(IF(F$8=aux!$F$2,aux!$F$3,aux!$G$3))*INDEX(aux!$B$3:$C$7,MATCH($B$47,aux!$A$3:$A$7,0),(IF($B$6=aux!$B$2,1,2)))*($B58/10)^2,INDEX(aux!$K$2:$K$3,MATCH(F$7,aux!$I$2:$I$3,0))*VALUE(RIGHT($B$6,3))/(IF(F$8=aux!$F$2,aux!$F$4,aux!$G$4))*$B58/10,10*$B58/10,15)</f>
        <v>50</v>
      </c>
      <c r="G58" s="9">
        <f>INDEX(aux!$N$3:$Q$4,MATCH(G$7,aux!$M$3:$M$4,0),IF($G$6=aux!$N$2,1)+IF($G$6=aux!$O$2,2)+IF($G$6=aux!$P$2,3)+IF($G$6=aux!$Q$2,4))*$C58</f>
        <v>50</v>
      </c>
      <c r="H58" s="9">
        <f>INDEX(aux!$N$3:$Q$4,MATCH(H$7,aux!$M$3:$M$4,0),IF($G$6=aux!$N$2,1)+IF($G$6=aux!$O$2,2)+IF($G$6=aux!$P$2,3)+IF($G$6=aux!$Q$2,4))*$D58</f>
        <v>71.428571428571431</v>
      </c>
      <c r="I58" s="9">
        <f>INDEX(aux!$N$3:$Q$4,MATCH(I$7,aux!$M$3:$M$4,0),IF($G$6=aux!$N$2,1)+IF($G$6=aux!$O$2,2)+IF($G$6=aux!$P$2,3)+IF($G$6=aux!$Q$2,4))*$C58</f>
        <v>50</v>
      </c>
      <c r="J58" s="37">
        <f>INDEX(aux!$N$3:$Q$4,MATCH(J$7,aux!$M$3:$M$4,0),IF($G$6=aux!$N$2,1)+IF($G$6=aux!$O$2,2)+IF($G$6=aux!$P$2,3)+IF($G$6=aux!$Q$2,4))*$D58</f>
        <v>71.428571428571431</v>
      </c>
      <c r="K58" s="9">
        <f>INDEX(aux!$N$3:$Q$4,MATCH(K$7,aux!$M$3:$M$4,0),IF($K$6=aux!$N$2,1)+IF($K$6=aux!$O$2,2)+IF($K$6=aux!$P$2,3)+IF($K$6=aux!$Q$2,4))*$C58</f>
        <v>60</v>
      </c>
      <c r="L58" s="9">
        <f>INDEX(aux!$N$3:$Q$4,MATCH(L$7,aux!$M$3:$M$4,0),IF($K$6=aux!$N$2,1)+IF($K$6=aux!$O$2,2)+IF($K$6=aux!$P$2,3)+IF($K$6=aux!$Q$2,4))*$D58</f>
        <v>85.714285714285708</v>
      </c>
      <c r="M58" s="9">
        <f>INDEX(aux!$N$3:$Q$4,MATCH(M$7,aux!$M$3:$M$4,0),IF($K$6=aux!$N$2,1)+IF($K$6=aux!$O$2,2)+IF($K$6=aux!$P$2,3)+IF($K$6=aux!$Q$2,4))*$C58</f>
        <v>80</v>
      </c>
      <c r="N58" s="37">
        <f>INDEX(aux!$N$3:$Q$4,MATCH(N$7,aux!$M$3:$M$4,0),IF($K$6=aux!$N$2,1)+IF($K$6=aux!$O$2,2)+IF($K$6=aux!$P$2,3)+IF($K$6=aux!$Q$2,4))*$D58</f>
        <v>114.28571428571429</v>
      </c>
      <c r="O58" s="9">
        <f>INDEX(aux!$N$3:$Q$4,MATCH(O$7,aux!$M$3:$M$4,0),IF($O$6=aux!$N$2,1)+IF($O$6=aux!$O$2,2)+IF($O$6=aux!$P$2,3)+IF($O$6=aux!$Q$2,4))*$C58</f>
        <v>65</v>
      </c>
      <c r="P58" s="9">
        <f>INDEX(aux!$N$3:$Q$4,MATCH(P$7,aux!$M$3:$M$4,0),IF($O$6=aux!$N$2,1)+IF($O$6=aux!$O$2,2)+IF($O$6=aux!$P$2,3)+IF($O$6=aux!$Q$2,4))*$D58</f>
        <v>92.857142857142861</v>
      </c>
      <c r="Q58" s="9">
        <f>INDEX(aux!$N$3:$Q$4,MATCH(Q$7,aux!$M$3:$M$4,0),IF($O$6=aux!$N$2,1)+IF($O$6=aux!$O$2,2)+IF($O$6=aux!$P$2,3)+IF($O$6=aux!$Q$2,4))*$C58</f>
        <v>90</v>
      </c>
      <c r="R58" s="37">
        <f>INDEX(aux!$N$3:$Q$4,MATCH(R$7,aux!$M$3:$M$4,0),IF($O$6=aux!$N$2,1)+IF($O$6=aux!$O$2,2)+IF($O$6=aux!$P$2,3)+IF($O$6=aux!$Q$2,4))*$D58</f>
        <v>128.57142857142858</v>
      </c>
      <c r="S58" s="9">
        <f>INDEX(aux!$N$3:$Q$4,MATCH(S$7,aux!$M$3:$M$4,0),IF($S$6=aux!$N$2,1)+IF($S$6=aux!$O$2,2)+IF($S$6=aux!$P$2,3)+IF($S$6=aux!$Q$2,4))*$C58</f>
        <v>70</v>
      </c>
      <c r="T58" s="9">
        <f>INDEX(aux!$N$3:$Q$4,MATCH(T$7,aux!$M$3:$M$4,0),IF($S$6=aux!$N$2,1)+IF($S$6=aux!$O$2,2)+IF($S$6=aux!$P$2,3)+IF($S$6=aux!$Q$2,4))*$D58</f>
        <v>100</v>
      </c>
      <c r="U58" s="9">
        <f>INDEX(aux!$N$3:$Q$4,MATCH(U$7,aux!$M$3:$M$4,0),IF($S$6=aux!$N$2,1)+IF($S$6=aux!$O$2,2)+IF($S$6=aux!$P$2,3)+IF($S$6=aux!$Q$2,4))*$C58</f>
        <v>100</v>
      </c>
      <c r="V58" s="15">
        <f>INDEX(aux!$N$3:$Q$4,MATCH(V$7,aux!$M$3:$M$4,0),IF($S$6=aux!$N$2,1)+IF($S$6=aux!$O$2,2)+IF($S$6=aux!$P$2,3)+IF($S$6=aux!$Q$2,4))*$D58</f>
        <v>142.85714285714286</v>
      </c>
    </row>
    <row r="59" spans="2:22" ht="15.75" thickBot="1" x14ac:dyDescent="0.3">
      <c r="B59" s="16">
        <v>32</v>
      </c>
      <c r="C59" s="42">
        <f>INDEX(aux!$W$2:$W$3,MATCH($B$7,aux!$V$2:$V$3,0))*$B59/10+MAX(INDEX(aux!$K$2:$K$3,MATCH(C$7,aux!$I$2:$I$3,0))*(IF(C$8=aux!$F$2,aux!$F$3,aux!$G$3))*INDEX(aux!$B$3:$C$7,MATCH($B$47,aux!$A$3:$A$7,0),(IF($B$6=aux!$B$2,1,2)))*($B59/10)^2,INDEX(aux!$K$2:$K$3,MATCH(C$7,aux!$I$2:$I$3,0))*VALUE(RIGHT($B$6,3))/(IF(C$8=aux!$F$2,aux!$F$4,aux!$G$4))*$B59/10,10*$B59/10,15)</f>
        <v>81.920000000000016</v>
      </c>
      <c r="D59" s="17">
        <f>INDEX(aux!$W$2:$W$3,MATCH($B$7,aux!$V$2:$V$3,0))*$B59/10+MAX(INDEX(aux!$K$2:$K$3,MATCH(D$7,aux!$I$2:$I$3,0))*(IF(D$8=aux!$F$2,aux!$F$3,aux!$G$3))*INDEX(aux!$B$3:$C$7,MATCH($B$47,aux!$A$3:$A$7,0),(IF($B$6=aux!$B$2,1,2)))*($B59/10)^2,INDEX(aux!$K$2:$K$3,MATCH(D$7,aux!$I$2:$I$3,0))*VALUE(RIGHT($B$6,3))/(IF(D$8=aux!$F$2,aux!$F$4,aux!$G$4))*$B59/10,10*$B59/10,15)</f>
        <v>114.68800000000002</v>
      </c>
      <c r="E59" s="17">
        <f>INDEX(aux!$W$2:$W$3,MATCH($B$7,aux!$V$2:$V$3,0))*$B59/10+MAX(INDEX(aux!$K$2:$K$3,MATCH(E$7,aux!$I$2:$I$3,0))*(IF(E$8=aux!$F$2,aux!$F$3,aux!$G$3))*INDEX(aux!$B$3:$C$7,MATCH($B$47,aux!$A$3:$A$7,0),(IF($B$6=aux!$B$2,1,2)))*($B59/10)^2,INDEX(aux!$K$2:$K$3,MATCH(E$7,aux!$I$2:$I$3,0))*VALUE(RIGHT($B$6,3))/(IF(E$8=aux!$F$2,aux!$F$4,aux!$G$4))*$B59/10,10*$B59/10,15)</f>
        <v>57.344000000000008</v>
      </c>
      <c r="F59" s="35">
        <f>INDEX(aux!$W$2:$W$3,MATCH($B$7,aux!$V$2:$V$3,0))*$B59/10+MAX(INDEX(aux!$K$2:$K$3,MATCH(F$7,aux!$I$2:$I$3,0))*(IF(F$8=aux!$F$2,aux!$F$3,aux!$G$3))*INDEX(aux!$B$3:$C$7,MATCH($B$47,aux!$A$3:$A$7,0),(IF($B$6=aux!$B$2,1,2)))*($B59/10)^2,INDEX(aux!$K$2:$K$3,MATCH(F$7,aux!$I$2:$I$3,0))*VALUE(RIGHT($B$6,3))/(IF(F$8=aux!$F$2,aux!$F$4,aux!$G$4))*$B59/10,10*$B59/10,15)</f>
        <v>80.281600000000012</v>
      </c>
      <c r="G59" s="18">
        <f>INDEX(aux!$N$3:$Q$4,MATCH(G$7,aux!$M$3:$M$4,0),IF($G$6=aux!$N$2,1)+IF($G$6=aux!$O$2,2)+IF($G$6=aux!$P$2,3)+IF($G$6=aux!$Q$2,4))*$C59</f>
        <v>81.920000000000016</v>
      </c>
      <c r="H59" s="18">
        <f>INDEX(aux!$N$3:$Q$4,MATCH(H$7,aux!$M$3:$M$4,0),IF($G$6=aux!$N$2,1)+IF($G$6=aux!$O$2,2)+IF($G$6=aux!$P$2,3)+IF($G$6=aux!$Q$2,4))*$D59</f>
        <v>114.68800000000002</v>
      </c>
      <c r="I59" s="18">
        <f>INDEX(aux!$N$3:$Q$4,MATCH(I$7,aux!$M$3:$M$4,0),IF($G$6=aux!$N$2,1)+IF($G$6=aux!$O$2,2)+IF($G$6=aux!$P$2,3)+IF($G$6=aux!$Q$2,4))*$C59</f>
        <v>81.920000000000016</v>
      </c>
      <c r="J59" s="38">
        <f>INDEX(aux!$N$3:$Q$4,MATCH(J$7,aux!$M$3:$M$4,0),IF($G$6=aux!$N$2,1)+IF($G$6=aux!$O$2,2)+IF($G$6=aux!$P$2,3)+IF($G$6=aux!$Q$2,4))*$D59</f>
        <v>114.68800000000002</v>
      </c>
      <c r="K59" s="18">
        <f>INDEX(aux!$N$3:$Q$4,MATCH(K$7,aux!$M$3:$M$4,0),IF($K$6=aux!$N$2,1)+IF($K$6=aux!$O$2,2)+IF($K$6=aux!$P$2,3)+IF($K$6=aux!$Q$2,4))*$C59</f>
        <v>98.304000000000016</v>
      </c>
      <c r="L59" s="18">
        <f>INDEX(aux!$N$3:$Q$4,MATCH(L$7,aux!$M$3:$M$4,0),IF($K$6=aux!$N$2,1)+IF($K$6=aux!$O$2,2)+IF($K$6=aux!$P$2,3)+IF($K$6=aux!$Q$2,4))*$D59</f>
        <v>137.62560000000002</v>
      </c>
      <c r="M59" s="18">
        <f>INDEX(aux!$N$3:$Q$4,MATCH(M$7,aux!$M$3:$M$4,0),IF($K$6=aux!$N$2,1)+IF($K$6=aux!$O$2,2)+IF($K$6=aux!$P$2,3)+IF($K$6=aux!$Q$2,4))*$C59</f>
        <v>131.07200000000003</v>
      </c>
      <c r="N59" s="38">
        <f>INDEX(aux!$N$3:$Q$4,MATCH(N$7,aux!$M$3:$M$4,0),IF($K$6=aux!$N$2,1)+IF($K$6=aux!$O$2,2)+IF($K$6=aux!$P$2,3)+IF($K$6=aux!$Q$2,4))*$D59</f>
        <v>183.50080000000003</v>
      </c>
      <c r="O59" s="18">
        <f>INDEX(aux!$N$3:$Q$4,MATCH(O$7,aux!$M$3:$M$4,0),IF($O$6=aux!$N$2,1)+IF($O$6=aux!$O$2,2)+IF($O$6=aux!$P$2,3)+IF($O$6=aux!$Q$2,4))*$C59</f>
        <v>106.49600000000002</v>
      </c>
      <c r="P59" s="18">
        <f>INDEX(aux!$N$3:$Q$4,MATCH(P$7,aux!$M$3:$M$4,0),IF($O$6=aux!$N$2,1)+IF($O$6=aux!$O$2,2)+IF($O$6=aux!$P$2,3)+IF($O$6=aux!$Q$2,4))*$D59</f>
        <v>149.09440000000004</v>
      </c>
      <c r="Q59" s="18">
        <f>INDEX(aux!$N$3:$Q$4,MATCH(Q$7,aux!$M$3:$M$4,0),IF($O$6=aux!$N$2,1)+IF($O$6=aux!$O$2,2)+IF($O$6=aux!$P$2,3)+IF($O$6=aux!$Q$2,4))*$C59</f>
        <v>147.45600000000005</v>
      </c>
      <c r="R59" s="38">
        <f>INDEX(aux!$N$3:$Q$4,MATCH(R$7,aux!$M$3:$M$4,0),IF($O$6=aux!$N$2,1)+IF($O$6=aux!$O$2,2)+IF($O$6=aux!$P$2,3)+IF($O$6=aux!$Q$2,4))*$D59</f>
        <v>206.43840000000003</v>
      </c>
      <c r="S59" s="18">
        <f>INDEX(aux!$N$3:$Q$4,MATCH(S$7,aux!$M$3:$M$4,0),IF($S$6=aux!$N$2,1)+IF($S$6=aux!$O$2,2)+IF($S$6=aux!$P$2,3)+IF($S$6=aux!$Q$2,4))*$C59</f>
        <v>114.68800000000002</v>
      </c>
      <c r="T59" s="18">
        <f>INDEX(aux!$N$3:$Q$4,MATCH(T$7,aux!$M$3:$M$4,0),IF($S$6=aux!$N$2,1)+IF($S$6=aux!$O$2,2)+IF($S$6=aux!$P$2,3)+IF($S$6=aux!$Q$2,4))*$D59</f>
        <v>160.56320000000002</v>
      </c>
      <c r="U59" s="18">
        <f>INDEX(aux!$N$3:$Q$4,MATCH(U$7,aux!$M$3:$M$4,0),IF($S$6=aux!$N$2,1)+IF($S$6=aux!$O$2,2)+IF($S$6=aux!$P$2,3)+IF($S$6=aux!$Q$2,4))*$C59</f>
        <v>163.84000000000003</v>
      </c>
      <c r="V59" s="19">
        <f>INDEX(aux!$N$3:$Q$4,MATCH(V$7,aux!$M$3:$M$4,0),IF($S$6=aux!$N$2,1)+IF($S$6=aux!$O$2,2)+IF($S$6=aux!$P$2,3)+IF($S$6=aux!$Q$2,4))*$D59</f>
        <v>229.37600000000003</v>
      </c>
    </row>
    <row r="60" spans="2:22" ht="15.75" thickBot="1" x14ac:dyDescent="0.3"/>
    <row r="61" spans="2:22" x14ac:dyDescent="0.25">
      <c r="B61" s="25" t="str">
        <f>aux!$A$7</f>
        <v>HA&gt;40</v>
      </c>
      <c r="C61" s="10" t="s">
        <v>19</v>
      </c>
      <c r="D61" s="10"/>
      <c r="E61" s="10"/>
      <c r="F61" s="30"/>
      <c r="G61" s="10" t="s">
        <v>17</v>
      </c>
      <c r="H61" s="10"/>
      <c r="I61" s="10"/>
      <c r="J61" s="30"/>
      <c r="K61" s="10" t="str">
        <f>G61</f>
        <v>SOLAPE (ls) [cm]</v>
      </c>
      <c r="L61" s="10"/>
      <c r="M61" s="10"/>
      <c r="N61" s="30"/>
      <c r="O61" s="10" t="str">
        <f>K61</f>
        <v>SOLAPE (ls) [cm]</v>
      </c>
      <c r="P61" s="10"/>
      <c r="Q61" s="10"/>
      <c r="R61" s="30"/>
      <c r="S61" s="10" t="str">
        <f>O61</f>
        <v>SOLAPE (ls) [cm]</v>
      </c>
      <c r="T61" s="10"/>
      <c r="U61" s="10"/>
      <c r="V61" s="11"/>
    </row>
    <row r="62" spans="2:22" x14ac:dyDescent="0.25">
      <c r="B62" s="26" t="str">
        <f>aux!$B$2</f>
        <v>B400</v>
      </c>
      <c r="C62" s="6" t="str">
        <f>aux!$I$1</f>
        <v>Tipo de anclaje y de carga</v>
      </c>
      <c r="D62" s="6"/>
      <c r="E62" s="6"/>
      <c r="F62" s="31"/>
      <c r="G62" s="8">
        <f>aux!$N$2</f>
        <v>0</v>
      </c>
      <c r="H62" s="6" t="str">
        <f>aux!$N$1</f>
        <v>Barras traccionadas / acero total</v>
      </c>
      <c r="I62" s="6"/>
      <c r="J62" s="31"/>
      <c r="K62" s="8">
        <f>aux!$O$2</f>
        <v>0.33</v>
      </c>
      <c r="L62" s="6" t="str">
        <f>H62</f>
        <v>Barras traccionadas / acero total</v>
      </c>
      <c r="M62" s="6"/>
      <c r="N62" s="31"/>
      <c r="O62" s="8">
        <f>aux!$P$2</f>
        <v>0.5</v>
      </c>
      <c r="P62" s="6" t="str">
        <f>L62</f>
        <v>Barras traccionadas / acero total</v>
      </c>
      <c r="Q62" s="6"/>
      <c r="R62" s="31"/>
      <c r="S62" s="8" t="str">
        <f>aux!$Q$2</f>
        <v>&gt;50%</v>
      </c>
      <c r="T62" s="6" t="str">
        <f>P62</f>
        <v>Barras traccionadas / acero total</v>
      </c>
      <c r="U62" s="6"/>
      <c r="V62" s="12"/>
    </row>
    <row r="63" spans="2:22" x14ac:dyDescent="0.25">
      <c r="B63" s="26" t="str">
        <f>aux!$V$2</f>
        <v>Sin sismo</v>
      </c>
      <c r="C63" s="6" t="str">
        <f>aux!$I$2</f>
        <v>pat.gan.U(-)/prol.</v>
      </c>
      <c r="D63" s="7" t="str">
        <f>C63</f>
        <v>pat.gan.U(-)/prol.</v>
      </c>
      <c r="E63" s="6" t="str">
        <f>aux!$I$3</f>
        <v>pat.gan.U(+)/trans.</v>
      </c>
      <c r="F63" s="32" t="str">
        <f>E63</f>
        <v>pat.gan.U(+)/trans.</v>
      </c>
      <c r="G63" s="6" t="str">
        <f>aux!$M$4</f>
        <v>dtrans&gt;10Φ</v>
      </c>
      <c r="H63" s="7" t="str">
        <f>G63</f>
        <v>dtrans&gt;10Φ</v>
      </c>
      <c r="I63" s="6" t="str">
        <f>aux!$M$3</f>
        <v>dtrans&lt;10Φ</v>
      </c>
      <c r="J63" s="32" t="str">
        <f>I63</f>
        <v>dtrans&lt;10Φ</v>
      </c>
      <c r="K63" s="6" t="str">
        <f>G63</f>
        <v>dtrans&gt;10Φ</v>
      </c>
      <c r="L63" s="7" t="str">
        <f t="shared" ref="L63:L64" si="44">H63</f>
        <v>dtrans&gt;10Φ</v>
      </c>
      <c r="M63" s="6" t="str">
        <f t="shared" ref="M63:M64" si="45">I63</f>
        <v>dtrans&lt;10Φ</v>
      </c>
      <c r="N63" s="32" t="str">
        <f t="shared" ref="N63:N64" si="46">J63</f>
        <v>dtrans&lt;10Φ</v>
      </c>
      <c r="O63" s="6" t="str">
        <f>K63</f>
        <v>dtrans&gt;10Φ</v>
      </c>
      <c r="P63" s="7" t="str">
        <f t="shared" ref="P63:P64" si="47">L63</f>
        <v>dtrans&gt;10Φ</v>
      </c>
      <c r="Q63" s="6" t="str">
        <f t="shared" ref="Q63:Q64" si="48">M63</f>
        <v>dtrans&lt;10Φ</v>
      </c>
      <c r="R63" s="32" t="str">
        <f t="shared" ref="R63:R64" si="49">N63</f>
        <v>dtrans&lt;10Φ</v>
      </c>
      <c r="S63" s="6" t="str">
        <f>O63</f>
        <v>dtrans&gt;10Φ</v>
      </c>
      <c r="T63" s="7" t="str">
        <f t="shared" ref="T63:T64" si="50">P63</f>
        <v>dtrans&gt;10Φ</v>
      </c>
      <c r="U63" s="6" t="str">
        <f t="shared" ref="U63:U64" si="51">Q63</f>
        <v>dtrans&lt;10Φ</v>
      </c>
      <c r="V63" s="13" t="str">
        <f t="shared" ref="V63:V64" si="52">R63</f>
        <v>dtrans&lt;10Φ</v>
      </c>
    </row>
    <row r="64" spans="2:22" x14ac:dyDescent="0.25">
      <c r="B64" s="27" t="s">
        <v>32</v>
      </c>
      <c r="C64" s="6" t="str">
        <f>aux!$F$2</f>
        <v>I</v>
      </c>
      <c r="D64" s="6" t="str">
        <f>aux!$G$2</f>
        <v>II</v>
      </c>
      <c r="E64" s="6" t="str">
        <f>C64</f>
        <v>I</v>
      </c>
      <c r="F64" s="31" t="str">
        <f>D64</f>
        <v>II</v>
      </c>
      <c r="G64" s="6" t="str">
        <f>C64</f>
        <v>I</v>
      </c>
      <c r="H64" s="6" t="str">
        <f t="shared" ref="H64" si="53">D64</f>
        <v>II</v>
      </c>
      <c r="I64" s="6" t="str">
        <f t="shared" ref="I64" si="54">E64</f>
        <v>I</v>
      </c>
      <c r="J64" s="31" t="str">
        <f t="shared" ref="J64" si="55">F64</f>
        <v>II</v>
      </c>
      <c r="K64" s="6" t="str">
        <f>G64</f>
        <v>I</v>
      </c>
      <c r="L64" s="6" t="str">
        <f t="shared" si="44"/>
        <v>II</v>
      </c>
      <c r="M64" s="6" t="str">
        <f t="shared" si="45"/>
        <v>I</v>
      </c>
      <c r="N64" s="31" t="str">
        <f t="shared" si="46"/>
        <v>II</v>
      </c>
      <c r="O64" s="6" t="str">
        <f>K64</f>
        <v>I</v>
      </c>
      <c r="P64" s="6" t="str">
        <f t="shared" si="47"/>
        <v>II</v>
      </c>
      <c r="Q64" s="6" t="str">
        <f t="shared" si="48"/>
        <v>I</v>
      </c>
      <c r="R64" s="31" t="str">
        <f t="shared" si="49"/>
        <v>II</v>
      </c>
      <c r="S64" s="6" t="str">
        <f>O64</f>
        <v>I</v>
      </c>
      <c r="T64" s="6" t="str">
        <f t="shared" si="50"/>
        <v>II</v>
      </c>
      <c r="U64" s="6" t="str">
        <f t="shared" si="51"/>
        <v>I</v>
      </c>
      <c r="V64" s="12" t="str">
        <f t="shared" si="52"/>
        <v>II</v>
      </c>
    </row>
    <row r="65" spans="2:22" x14ac:dyDescent="0.25">
      <c r="B65" s="20">
        <v>6</v>
      </c>
      <c r="C65" s="40">
        <f>INDEX(aux!$W$2:$W$3,MATCH($B$7,aux!$V$2:$V$3,0))*$B65/10+MAX(INDEX(aux!$K$2:$K$3,MATCH(C$7,aux!$I$2:$I$3,0))*(IF(C$8=aux!$F$2,aux!$F$3,aux!$G$3))*INDEX(aux!$B$3:$C$7,MATCH($B$61,aux!$A$3:$A$7,0),(IF($B$6=aux!$B$2,1,2)))*($B65/10)^2,INDEX(aux!$K$2:$K$3,MATCH(C$7,aux!$I$2:$I$3,0))*VALUE(RIGHT($B$6,3))/(IF(C$8=aux!$F$2,aux!$F$4,aux!$G$4))*$B65/10,10*$B65/10,15)</f>
        <v>15</v>
      </c>
      <c r="D65" s="21">
        <f>INDEX(aux!$W$2:$W$3,MATCH($B$7,aux!$V$2:$V$3,0))*$B65/10+MAX(INDEX(aux!$K$2:$K$3,MATCH(D$7,aux!$I$2:$I$3,0))*(IF(D$8=aux!$F$2,aux!$F$3,aux!$G$3))*INDEX(aux!$B$3:$C$7,MATCH($B$61,aux!$A$3:$A$7,0),(IF($B$6=aux!$B$2,1,2)))*($B65/10)^2,INDEX(aux!$K$2:$K$3,MATCH(D$7,aux!$I$2:$I$3,0))*VALUE(RIGHT($B$6,3))/(IF(D$8=aux!$F$2,aux!$F$4,aux!$G$4))*$B65/10,10*$B65/10,15)</f>
        <v>17.142857142857146</v>
      </c>
      <c r="E65" s="21">
        <f>INDEX(aux!$W$2:$W$3,MATCH($B$7,aux!$V$2:$V$3,0))*$B65/10+MAX(INDEX(aux!$K$2:$K$3,MATCH(E$7,aux!$I$2:$I$3,0))*(IF(E$8=aux!$F$2,aux!$F$3,aux!$G$3))*INDEX(aux!$B$3:$C$7,MATCH($B$61,aux!$A$3:$A$7,0),(IF($B$6=aux!$B$2,1,2)))*($B65/10)^2,INDEX(aux!$K$2:$K$3,MATCH(E$7,aux!$I$2:$I$3,0))*VALUE(RIGHT($B$6,3))/(IF(E$8=aux!$F$2,aux!$F$4,aux!$G$4))*$B65/10,10*$B65/10,15)</f>
        <v>15</v>
      </c>
      <c r="F65" s="33">
        <f>INDEX(aux!$W$2:$W$3,MATCH($B$7,aux!$V$2:$V$3,0))*$B65/10+MAX(INDEX(aux!$K$2:$K$3,MATCH(F$7,aux!$I$2:$I$3,0))*(IF(F$8=aux!$F$2,aux!$F$3,aux!$G$3))*INDEX(aux!$B$3:$C$7,MATCH($B$61,aux!$A$3:$A$7,0),(IF($B$6=aux!$B$2,1,2)))*($B65/10)^2,INDEX(aux!$K$2:$K$3,MATCH(F$7,aux!$I$2:$I$3,0))*VALUE(RIGHT($B$6,3))/(IF(F$8=aux!$F$2,aux!$F$4,aux!$G$4))*$B65/10,10*$B65/10,15)</f>
        <v>15</v>
      </c>
      <c r="G65" s="22">
        <f>INDEX(aux!$N$3:$Q$4,MATCH(G$7,aux!$M$3:$M$4,0),IF($G$6=aux!$N$2,1)+IF($G$6=aux!$O$2,2)+IF($G$6=aux!$P$2,3)+IF($G$6=aux!$Q$2,4))*$C65</f>
        <v>15</v>
      </c>
      <c r="H65" s="22">
        <f>INDEX(aux!$N$3:$Q$4,MATCH(H$7,aux!$M$3:$M$4,0),IF($G$6=aux!$N$2,1)+IF($G$6=aux!$O$2,2)+IF($G$6=aux!$P$2,3)+IF($G$6=aux!$Q$2,4))*$D65</f>
        <v>17.142857142857146</v>
      </c>
      <c r="I65" s="22">
        <f>INDEX(aux!$N$3:$Q$4,MATCH(I$7,aux!$M$3:$M$4,0),IF($G$6=aux!$N$2,1)+IF($G$6=aux!$O$2,2)+IF($G$6=aux!$P$2,3)+IF($G$6=aux!$Q$2,4))*$C65</f>
        <v>15</v>
      </c>
      <c r="J65" s="36">
        <f>INDEX(aux!$N$3:$Q$4,MATCH(J$7,aux!$M$3:$M$4,0),IF($G$6=aux!$N$2,1)+IF($G$6=aux!$O$2,2)+IF($G$6=aux!$P$2,3)+IF($G$6=aux!$Q$2,4))*$D65</f>
        <v>17.142857142857146</v>
      </c>
      <c r="K65" s="22">
        <f>INDEX(aux!$N$3:$Q$4,MATCH(K$7,aux!$M$3:$M$4,0),IF($K$6=aux!$N$2,1)+IF($K$6=aux!$O$2,2)+IF($K$6=aux!$P$2,3)+IF($K$6=aux!$Q$2,4))*$C65</f>
        <v>18</v>
      </c>
      <c r="L65" s="22">
        <f>INDEX(aux!$N$3:$Q$4,MATCH(L$7,aux!$M$3:$M$4,0),IF($K$6=aux!$N$2,1)+IF($K$6=aux!$O$2,2)+IF($K$6=aux!$P$2,3)+IF($K$6=aux!$Q$2,4))*$D65</f>
        <v>20.571428571428573</v>
      </c>
      <c r="M65" s="22">
        <f>INDEX(aux!$N$3:$Q$4,MATCH(M$7,aux!$M$3:$M$4,0),IF($K$6=aux!$N$2,1)+IF($K$6=aux!$O$2,2)+IF($K$6=aux!$P$2,3)+IF($K$6=aux!$Q$2,4))*$C65</f>
        <v>24</v>
      </c>
      <c r="N65" s="36">
        <f>INDEX(aux!$N$3:$Q$4,MATCH(N$7,aux!$M$3:$M$4,0),IF($K$6=aux!$N$2,1)+IF($K$6=aux!$O$2,2)+IF($K$6=aux!$P$2,3)+IF($K$6=aux!$Q$2,4))*$D65</f>
        <v>27.428571428571434</v>
      </c>
      <c r="O65" s="22">
        <f>INDEX(aux!$N$3:$Q$4,MATCH(O$7,aux!$M$3:$M$4,0),IF($O$6=aux!$N$2,1)+IF($O$6=aux!$O$2,2)+IF($O$6=aux!$P$2,3)+IF($O$6=aux!$Q$2,4))*$C65</f>
        <v>19.5</v>
      </c>
      <c r="P65" s="22">
        <f>INDEX(aux!$N$3:$Q$4,MATCH(P$7,aux!$M$3:$M$4,0),IF($O$6=aux!$N$2,1)+IF($O$6=aux!$O$2,2)+IF($O$6=aux!$P$2,3)+IF($O$6=aux!$Q$2,4))*$D65</f>
        <v>22.285714285714292</v>
      </c>
      <c r="Q65" s="22">
        <f>INDEX(aux!$N$3:$Q$4,MATCH(Q$7,aux!$M$3:$M$4,0),IF($O$6=aux!$N$2,1)+IF($O$6=aux!$O$2,2)+IF($O$6=aux!$P$2,3)+IF($O$6=aux!$Q$2,4))*$C65</f>
        <v>27</v>
      </c>
      <c r="R65" s="36">
        <f>INDEX(aux!$N$3:$Q$4,MATCH(R$7,aux!$M$3:$M$4,0),IF($O$6=aux!$N$2,1)+IF($O$6=aux!$O$2,2)+IF($O$6=aux!$P$2,3)+IF($O$6=aux!$Q$2,4))*$D65</f>
        <v>30.857142857142865</v>
      </c>
      <c r="S65" s="22">
        <f>INDEX(aux!$N$3:$Q$4,MATCH(S$7,aux!$M$3:$M$4,0),IF($S$6=aux!$N$2,1)+IF($S$6=aux!$O$2,2)+IF($S$6=aux!$P$2,3)+IF($S$6=aux!$Q$2,4))*$C65</f>
        <v>21</v>
      </c>
      <c r="T65" s="22">
        <f>INDEX(aux!$N$3:$Q$4,MATCH(T$7,aux!$M$3:$M$4,0),IF($S$6=aux!$N$2,1)+IF($S$6=aux!$O$2,2)+IF($S$6=aux!$P$2,3)+IF($S$6=aux!$Q$2,4))*$D65</f>
        <v>24.000000000000004</v>
      </c>
      <c r="U65" s="22">
        <f>INDEX(aux!$N$3:$Q$4,MATCH(U$7,aux!$M$3:$M$4,0),IF($S$6=aux!$N$2,1)+IF($S$6=aux!$O$2,2)+IF($S$6=aux!$P$2,3)+IF($S$6=aux!$Q$2,4))*$C65</f>
        <v>30</v>
      </c>
      <c r="V65" s="23">
        <f>INDEX(aux!$N$3:$Q$4,MATCH(V$7,aux!$M$3:$M$4,0),IF($S$6=aux!$N$2,1)+IF($S$6=aux!$O$2,2)+IF($S$6=aux!$P$2,3)+IF($S$6=aux!$Q$2,4))*$D65</f>
        <v>34.285714285714292</v>
      </c>
    </row>
    <row r="66" spans="2:22" x14ac:dyDescent="0.25">
      <c r="B66" s="14">
        <v>8</v>
      </c>
      <c r="C66" s="41">
        <f>INDEX(aux!$W$2:$W$3,MATCH($B$7,aux!$V$2:$V$3,0))*$B66/10+MAX(INDEX(aux!$K$2:$K$3,MATCH(C$7,aux!$I$2:$I$3,0))*(IF(C$8=aux!$F$2,aux!$F$3,aux!$G$3))*INDEX(aux!$B$3:$C$7,MATCH($B$61,aux!$A$3:$A$7,0),(IF($B$6=aux!$B$2,1,2)))*($B66/10)^2,INDEX(aux!$K$2:$K$3,MATCH(C$7,aux!$I$2:$I$3,0))*VALUE(RIGHT($B$6,3))/(IF(C$8=aux!$F$2,aux!$F$4,aux!$G$4))*$B66/10,10*$B66/10,15)</f>
        <v>16</v>
      </c>
      <c r="D66" s="5">
        <f>INDEX(aux!$W$2:$W$3,MATCH($B$7,aux!$V$2:$V$3,0))*$B66/10+MAX(INDEX(aux!$K$2:$K$3,MATCH(D$7,aux!$I$2:$I$3,0))*(IF(D$8=aux!$F$2,aux!$F$3,aux!$G$3))*INDEX(aux!$B$3:$C$7,MATCH($B$61,aux!$A$3:$A$7,0),(IF($B$6=aux!$B$2,1,2)))*($B66/10)^2,INDEX(aux!$K$2:$K$3,MATCH(D$7,aux!$I$2:$I$3,0))*VALUE(RIGHT($B$6,3))/(IF(D$8=aux!$F$2,aux!$F$4,aux!$G$4))*$B66/10,10*$B66/10,15)</f>
        <v>22.857142857142858</v>
      </c>
      <c r="E66" s="5">
        <f>INDEX(aux!$W$2:$W$3,MATCH($B$7,aux!$V$2:$V$3,0))*$B66/10+MAX(INDEX(aux!$K$2:$K$3,MATCH(E$7,aux!$I$2:$I$3,0))*(IF(E$8=aux!$F$2,aux!$F$3,aux!$G$3))*INDEX(aux!$B$3:$C$7,MATCH($B$61,aux!$A$3:$A$7,0),(IF($B$6=aux!$B$2,1,2)))*($B66/10)^2,INDEX(aux!$K$2:$K$3,MATCH(E$7,aux!$I$2:$I$3,0))*VALUE(RIGHT($B$6,3))/(IF(E$8=aux!$F$2,aux!$F$4,aux!$G$4))*$B66/10,10*$B66/10,15)</f>
        <v>15</v>
      </c>
      <c r="F66" s="34">
        <f>INDEX(aux!$W$2:$W$3,MATCH($B$7,aux!$V$2:$V$3,0))*$B66/10+MAX(INDEX(aux!$K$2:$K$3,MATCH(F$7,aux!$I$2:$I$3,0))*(IF(F$8=aux!$F$2,aux!$F$3,aux!$G$3))*INDEX(aux!$B$3:$C$7,MATCH($B$61,aux!$A$3:$A$7,0),(IF($B$6=aux!$B$2,1,2)))*($B66/10)^2,INDEX(aux!$K$2:$K$3,MATCH(F$7,aux!$I$2:$I$3,0))*VALUE(RIGHT($B$6,3))/(IF(F$8=aux!$F$2,aux!$F$4,aux!$G$4))*$B66/10,10*$B66/10,15)</f>
        <v>16</v>
      </c>
      <c r="G66" s="9">
        <f>INDEX(aux!$N$3:$Q$4,MATCH(G$7,aux!$M$3:$M$4,0),IF($G$6=aux!$N$2,1)+IF($G$6=aux!$O$2,2)+IF($G$6=aux!$P$2,3)+IF($G$6=aux!$Q$2,4))*$C66</f>
        <v>16</v>
      </c>
      <c r="H66" s="9">
        <f>INDEX(aux!$N$3:$Q$4,MATCH(H$7,aux!$M$3:$M$4,0),IF($G$6=aux!$N$2,1)+IF($G$6=aux!$O$2,2)+IF($G$6=aux!$P$2,3)+IF($G$6=aux!$Q$2,4))*$D66</f>
        <v>22.857142857142858</v>
      </c>
      <c r="I66" s="9">
        <f>INDEX(aux!$N$3:$Q$4,MATCH(I$7,aux!$M$3:$M$4,0),IF($G$6=aux!$N$2,1)+IF($G$6=aux!$O$2,2)+IF($G$6=aux!$P$2,3)+IF($G$6=aux!$Q$2,4))*$C66</f>
        <v>16</v>
      </c>
      <c r="J66" s="37">
        <f>INDEX(aux!$N$3:$Q$4,MATCH(J$7,aux!$M$3:$M$4,0),IF($G$6=aux!$N$2,1)+IF($G$6=aux!$O$2,2)+IF($G$6=aux!$P$2,3)+IF($G$6=aux!$Q$2,4))*$D66</f>
        <v>22.857142857142858</v>
      </c>
      <c r="K66" s="9">
        <f>INDEX(aux!$N$3:$Q$4,MATCH(K$7,aux!$M$3:$M$4,0),IF($K$6=aux!$N$2,1)+IF($K$6=aux!$O$2,2)+IF($K$6=aux!$P$2,3)+IF($K$6=aux!$Q$2,4))*$C66</f>
        <v>19.2</v>
      </c>
      <c r="L66" s="9">
        <f>INDEX(aux!$N$3:$Q$4,MATCH(L$7,aux!$M$3:$M$4,0),IF($K$6=aux!$N$2,1)+IF($K$6=aux!$O$2,2)+IF($K$6=aux!$P$2,3)+IF($K$6=aux!$Q$2,4))*$D66</f>
        <v>27.428571428571427</v>
      </c>
      <c r="M66" s="9">
        <f>INDEX(aux!$N$3:$Q$4,MATCH(M$7,aux!$M$3:$M$4,0),IF($K$6=aux!$N$2,1)+IF($K$6=aux!$O$2,2)+IF($K$6=aux!$P$2,3)+IF($K$6=aux!$Q$2,4))*$C66</f>
        <v>25.6</v>
      </c>
      <c r="N66" s="37">
        <f>INDEX(aux!$N$3:$Q$4,MATCH(N$7,aux!$M$3:$M$4,0),IF($K$6=aux!$N$2,1)+IF($K$6=aux!$O$2,2)+IF($K$6=aux!$P$2,3)+IF($K$6=aux!$Q$2,4))*$D66</f>
        <v>36.571428571428577</v>
      </c>
      <c r="O66" s="9">
        <f>INDEX(aux!$N$3:$Q$4,MATCH(O$7,aux!$M$3:$M$4,0),IF($O$6=aux!$N$2,1)+IF($O$6=aux!$O$2,2)+IF($O$6=aux!$P$2,3)+IF($O$6=aux!$Q$2,4))*$C66</f>
        <v>20.8</v>
      </c>
      <c r="P66" s="9">
        <f>INDEX(aux!$N$3:$Q$4,MATCH(P$7,aux!$M$3:$M$4,0),IF($O$6=aux!$N$2,1)+IF($O$6=aux!$O$2,2)+IF($O$6=aux!$P$2,3)+IF($O$6=aux!$Q$2,4))*$D66</f>
        <v>29.714285714285715</v>
      </c>
      <c r="Q66" s="9">
        <f>INDEX(aux!$N$3:$Q$4,MATCH(Q$7,aux!$M$3:$M$4,0),IF($O$6=aux!$N$2,1)+IF($O$6=aux!$O$2,2)+IF($O$6=aux!$P$2,3)+IF($O$6=aux!$Q$2,4))*$C66</f>
        <v>28.8</v>
      </c>
      <c r="R66" s="37">
        <f>INDEX(aux!$N$3:$Q$4,MATCH(R$7,aux!$M$3:$M$4,0),IF($O$6=aux!$N$2,1)+IF($O$6=aux!$O$2,2)+IF($O$6=aux!$P$2,3)+IF($O$6=aux!$Q$2,4))*$D66</f>
        <v>41.142857142857146</v>
      </c>
      <c r="S66" s="9">
        <f>INDEX(aux!$N$3:$Q$4,MATCH(S$7,aux!$M$3:$M$4,0),IF($S$6=aux!$N$2,1)+IF($S$6=aux!$O$2,2)+IF($S$6=aux!$P$2,3)+IF($S$6=aux!$Q$2,4))*$C66</f>
        <v>22.4</v>
      </c>
      <c r="T66" s="9">
        <f>INDEX(aux!$N$3:$Q$4,MATCH(T$7,aux!$M$3:$M$4,0),IF($S$6=aux!$N$2,1)+IF($S$6=aux!$O$2,2)+IF($S$6=aux!$P$2,3)+IF($S$6=aux!$Q$2,4))*$D66</f>
        <v>32</v>
      </c>
      <c r="U66" s="9">
        <f>INDEX(aux!$N$3:$Q$4,MATCH(U$7,aux!$M$3:$M$4,0),IF($S$6=aux!$N$2,1)+IF($S$6=aux!$O$2,2)+IF($S$6=aux!$P$2,3)+IF($S$6=aux!$Q$2,4))*$C66</f>
        <v>32</v>
      </c>
      <c r="V66" s="15">
        <f>INDEX(aux!$N$3:$Q$4,MATCH(V$7,aux!$M$3:$M$4,0),IF($S$6=aux!$N$2,1)+IF($S$6=aux!$O$2,2)+IF($S$6=aux!$P$2,3)+IF($S$6=aux!$Q$2,4))*$D66</f>
        <v>45.714285714285715</v>
      </c>
    </row>
    <row r="67" spans="2:22" x14ac:dyDescent="0.25">
      <c r="B67" s="14">
        <v>10</v>
      </c>
      <c r="C67" s="41">
        <f>INDEX(aux!$W$2:$W$3,MATCH($B$7,aux!$V$2:$V$3,0))*$B67/10+MAX(INDEX(aux!$K$2:$K$3,MATCH(C$7,aux!$I$2:$I$3,0))*(IF(C$8=aux!$F$2,aux!$F$3,aux!$G$3))*INDEX(aux!$B$3:$C$7,MATCH($B$61,aux!$A$3:$A$7,0),(IF($B$6=aux!$B$2,1,2)))*($B67/10)^2,INDEX(aux!$K$2:$K$3,MATCH(C$7,aux!$I$2:$I$3,0))*VALUE(RIGHT($B$6,3))/(IF(C$8=aux!$F$2,aux!$F$4,aux!$G$4))*$B67/10,10*$B67/10,15)</f>
        <v>20</v>
      </c>
      <c r="D67" s="5">
        <f>INDEX(aux!$W$2:$W$3,MATCH($B$7,aux!$V$2:$V$3,0))*$B67/10+MAX(INDEX(aux!$K$2:$K$3,MATCH(D$7,aux!$I$2:$I$3,0))*(IF(D$8=aux!$F$2,aux!$F$3,aux!$G$3))*INDEX(aux!$B$3:$C$7,MATCH($B$61,aux!$A$3:$A$7,0),(IF($B$6=aux!$B$2,1,2)))*($B67/10)^2,INDEX(aux!$K$2:$K$3,MATCH(D$7,aux!$I$2:$I$3,0))*VALUE(RIGHT($B$6,3))/(IF(D$8=aux!$F$2,aux!$F$4,aux!$G$4))*$B67/10,10*$B67/10,15)</f>
        <v>28.571428571428573</v>
      </c>
      <c r="E67" s="5">
        <f>INDEX(aux!$W$2:$W$3,MATCH($B$7,aux!$V$2:$V$3,0))*$B67/10+MAX(INDEX(aux!$K$2:$K$3,MATCH(E$7,aux!$I$2:$I$3,0))*(IF(E$8=aux!$F$2,aux!$F$3,aux!$G$3))*INDEX(aux!$B$3:$C$7,MATCH($B$61,aux!$A$3:$A$7,0),(IF($B$6=aux!$B$2,1,2)))*($B67/10)^2,INDEX(aux!$K$2:$K$3,MATCH(E$7,aux!$I$2:$I$3,0))*VALUE(RIGHT($B$6,3))/(IF(E$8=aux!$F$2,aux!$F$4,aux!$G$4))*$B67/10,10*$B67/10,15)</f>
        <v>15</v>
      </c>
      <c r="F67" s="34">
        <f>INDEX(aux!$W$2:$W$3,MATCH($B$7,aux!$V$2:$V$3,0))*$B67/10+MAX(INDEX(aux!$K$2:$K$3,MATCH(F$7,aux!$I$2:$I$3,0))*(IF(F$8=aux!$F$2,aux!$F$3,aux!$G$3))*INDEX(aux!$B$3:$C$7,MATCH($B$61,aux!$A$3:$A$7,0),(IF($B$6=aux!$B$2,1,2)))*($B67/10)^2,INDEX(aux!$K$2:$K$3,MATCH(F$7,aux!$I$2:$I$3,0))*VALUE(RIGHT($B$6,3))/(IF(F$8=aux!$F$2,aux!$F$4,aux!$G$4))*$B67/10,10*$B67/10,15)</f>
        <v>20</v>
      </c>
      <c r="G67" s="9">
        <f>INDEX(aux!$N$3:$Q$4,MATCH(G$7,aux!$M$3:$M$4,0),IF($G$6=aux!$N$2,1)+IF($G$6=aux!$O$2,2)+IF($G$6=aux!$P$2,3)+IF($G$6=aux!$Q$2,4))*$C67</f>
        <v>20</v>
      </c>
      <c r="H67" s="9">
        <f>INDEX(aux!$N$3:$Q$4,MATCH(H$7,aux!$M$3:$M$4,0),IF($G$6=aux!$N$2,1)+IF($G$6=aux!$O$2,2)+IF($G$6=aux!$P$2,3)+IF($G$6=aux!$Q$2,4))*$D67</f>
        <v>28.571428571428573</v>
      </c>
      <c r="I67" s="9">
        <f>INDEX(aux!$N$3:$Q$4,MATCH(I$7,aux!$M$3:$M$4,0),IF($G$6=aux!$N$2,1)+IF($G$6=aux!$O$2,2)+IF($G$6=aux!$P$2,3)+IF($G$6=aux!$Q$2,4))*$C67</f>
        <v>20</v>
      </c>
      <c r="J67" s="37">
        <f>INDEX(aux!$N$3:$Q$4,MATCH(J$7,aux!$M$3:$M$4,0),IF($G$6=aux!$N$2,1)+IF($G$6=aux!$O$2,2)+IF($G$6=aux!$P$2,3)+IF($G$6=aux!$Q$2,4))*$D67</f>
        <v>28.571428571428573</v>
      </c>
      <c r="K67" s="9">
        <f>INDEX(aux!$N$3:$Q$4,MATCH(K$7,aux!$M$3:$M$4,0),IF($K$6=aux!$N$2,1)+IF($K$6=aux!$O$2,2)+IF($K$6=aux!$P$2,3)+IF($K$6=aux!$Q$2,4))*$C67</f>
        <v>24</v>
      </c>
      <c r="L67" s="9">
        <f>INDEX(aux!$N$3:$Q$4,MATCH(L$7,aux!$M$3:$M$4,0),IF($K$6=aux!$N$2,1)+IF($K$6=aux!$O$2,2)+IF($K$6=aux!$P$2,3)+IF($K$6=aux!$Q$2,4))*$D67</f>
        <v>34.285714285714285</v>
      </c>
      <c r="M67" s="9">
        <f>INDEX(aux!$N$3:$Q$4,MATCH(M$7,aux!$M$3:$M$4,0),IF($K$6=aux!$N$2,1)+IF($K$6=aux!$O$2,2)+IF($K$6=aux!$P$2,3)+IF($K$6=aux!$Q$2,4))*$C67</f>
        <v>32</v>
      </c>
      <c r="N67" s="37">
        <f>INDEX(aux!$N$3:$Q$4,MATCH(N$7,aux!$M$3:$M$4,0),IF($K$6=aux!$N$2,1)+IF($K$6=aux!$O$2,2)+IF($K$6=aux!$P$2,3)+IF($K$6=aux!$Q$2,4))*$D67</f>
        <v>45.714285714285722</v>
      </c>
      <c r="O67" s="9">
        <f>INDEX(aux!$N$3:$Q$4,MATCH(O$7,aux!$M$3:$M$4,0),IF($O$6=aux!$N$2,1)+IF($O$6=aux!$O$2,2)+IF($O$6=aux!$P$2,3)+IF($O$6=aux!$Q$2,4))*$C67</f>
        <v>26</v>
      </c>
      <c r="P67" s="9">
        <f>INDEX(aux!$N$3:$Q$4,MATCH(P$7,aux!$M$3:$M$4,0),IF($O$6=aux!$N$2,1)+IF($O$6=aux!$O$2,2)+IF($O$6=aux!$P$2,3)+IF($O$6=aux!$Q$2,4))*$D67</f>
        <v>37.142857142857146</v>
      </c>
      <c r="Q67" s="9">
        <f>INDEX(aux!$N$3:$Q$4,MATCH(Q$7,aux!$M$3:$M$4,0),IF($O$6=aux!$N$2,1)+IF($O$6=aux!$O$2,2)+IF($O$6=aux!$P$2,3)+IF($O$6=aux!$Q$2,4))*$C67</f>
        <v>36</v>
      </c>
      <c r="R67" s="37">
        <f>INDEX(aux!$N$3:$Q$4,MATCH(R$7,aux!$M$3:$M$4,0),IF($O$6=aux!$N$2,1)+IF($O$6=aux!$O$2,2)+IF($O$6=aux!$P$2,3)+IF($O$6=aux!$Q$2,4))*$D67</f>
        <v>51.428571428571431</v>
      </c>
      <c r="S67" s="9">
        <f>INDEX(aux!$N$3:$Q$4,MATCH(S$7,aux!$M$3:$M$4,0),IF($S$6=aux!$N$2,1)+IF($S$6=aux!$O$2,2)+IF($S$6=aux!$P$2,3)+IF($S$6=aux!$Q$2,4))*$C67</f>
        <v>28</v>
      </c>
      <c r="T67" s="9">
        <f>INDEX(aux!$N$3:$Q$4,MATCH(T$7,aux!$M$3:$M$4,0),IF($S$6=aux!$N$2,1)+IF($S$6=aux!$O$2,2)+IF($S$6=aux!$P$2,3)+IF($S$6=aux!$Q$2,4))*$D67</f>
        <v>40</v>
      </c>
      <c r="U67" s="9">
        <f>INDEX(aux!$N$3:$Q$4,MATCH(U$7,aux!$M$3:$M$4,0),IF($S$6=aux!$N$2,1)+IF($S$6=aux!$O$2,2)+IF($S$6=aux!$P$2,3)+IF($S$6=aux!$Q$2,4))*$C67</f>
        <v>40</v>
      </c>
      <c r="V67" s="15">
        <f>INDEX(aux!$N$3:$Q$4,MATCH(V$7,aux!$M$3:$M$4,0),IF($S$6=aux!$N$2,1)+IF($S$6=aux!$O$2,2)+IF($S$6=aux!$P$2,3)+IF($S$6=aux!$Q$2,4))*$D67</f>
        <v>57.142857142857146</v>
      </c>
    </row>
    <row r="68" spans="2:22" x14ac:dyDescent="0.25">
      <c r="B68" s="14">
        <v>12</v>
      </c>
      <c r="C68" s="41">
        <f>INDEX(aux!$W$2:$W$3,MATCH($B$7,aux!$V$2:$V$3,0))*$B68/10+MAX(INDEX(aux!$K$2:$K$3,MATCH(C$7,aux!$I$2:$I$3,0))*(IF(C$8=aux!$F$2,aux!$F$3,aux!$G$3))*INDEX(aux!$B$3:$C$7,MATCH($B$61,aux!$A$3:$A$7,0),(IF($B$6=aux!$B$2,1,2)))*($B68/10)^2,INDEX(aux!$K$2:$K$3,MATCH(C$7,aux!$I$2:$I$3,0))*VALUE(RIGHT($B$6,3))/(IF(C$8=aux!$F$2,aux!$F$4,aux!$G$4))*$B68/10,10*$B68/10,15)</f>
        <v>24</v>
      </c>
      <c r="D68" s="5">
        <f>INDEX(aux!$W$2:$W$3,MATCH($B$7,aux!$V$2:$V$3,0))*$B68/10+MAX(INDEX(aux!$K$2:$K$3,MATCH(D$7,aux!$I$2:$I$3,0))*(IF(D$8=aux!$F$2,aux!$F$3,aux!$G$3))*INDEX(aux!$B$3:$C$7,MATCH($B$61,aux!$A$3:$A$7,0),(IF($B$6=aux!$B$2,1,2)))*($B68/10)^2,INDEX(aux!$K$2:$K$3,MATCH(D$7,aux!$I$2:$I$3,0))*VALUE(RIGHT($B$6,3))/(IF(D$8=aux!$F$2,aux!$F$4,aux!$G$4))*$B68/10,10*$B68/10,15)</f>
        <v>34.285714285714292</v>
      </c>
      <c r="E68" s="5">
        <f>INDEX(aux!$W$2:$W$3,MATCH($B$7,aux!$V$2:$V$3,0))*$B68/10+MAX(INDEX(aux!$K$2:$K$3,MATCH(E$7,aux!$I$2:$I$3,0))*(IF(E$8=aux!$F$2,aux!$F$3,aux!$G$3))*INDEX(aux!$B$3:$C$7,MATCH($B$61,aux!$A$3:$A$7,0),(IF($B$6=aux!$B$2,1,2)))*($B68/10)^2,INDEX(aux!$K$2:$K$3,MATCH(E$7,aux!$I$2:$I$3,0))*VALUE(RIGHT($B$6,3))/(IF(E$8=aux!$F$2,aux!$F$4,aux!$G$4))*$B68/10,10*$B68/10,15)</f>
        <v>16.8</v>
      </c>
      <c r="F68" s="34">
        <f>INDEX(aux!$W$2:$W$3,MATCH($B$7,aux!$V$2:$V$3,0))*$B68/10+MAX(INDEX(aux!$K$2:$K$3,MATCH(F$7,aux!$I$2:$I$3,0))*(IF(F$8=aux!$F$2,aux!$F$3,aux!$G$3))*INDEX(aux!$B$3:$C$7,MATCH($B$61,aux!$A$3:$A$7,0),(IF($B$6=aux!$B$2,1,2)))*($B68/10)^2,INDEX(aux!$K$2:$K$3,MATCH(F$7,aux!$I$2:$I$3,0))*VALUE(RIGHT($B$6,3))/(IF(F$8=aux!$F$2,aux!$F$4,aux!$G$4))*$B68/10,10*$B68/10,15)</f>
        <v>24</v>
      </c>
      <c r="G68" s="9">
        <f>INDEX(aux!$N$3:$Q$4,MATCH(G$7,aux!$M$3:$M$4,0),IF($G$6=aux!$N$2,1)+IF($G$6=aux!$O$2,2)+IF($G$6=aux!$P$2,3)+IF($G$6=aux!$Q$2,4))*$C68</f>
        <v>24</v>
      </c>
      <c r="H68" s="9">
        <f>INDEX(aux!$N$3:$Q$4,MATCH(H$7,aux!$M$3:$M$4,0),IF($G$6=aux!$N$2,1)+IF($G$6=aux!$O$2,2)+IF($G$6=aux!$P$2,3)+IF($G$6=aux!$Q$2,4))*$D68</f>
        <v>34.285714285714292</v>
      </c>
      <c r="I68" s="9">
        <f>INDEX(aux!$N$3:$Q$4,MATCH(I$7,aux!$M$3:$M$4,0),IF($G$6=aux!$N$2,1)+IF($G$6=aux!$O$2,2)+IF($G$6=aux!$P$2,3)+IF($G$6=aux!$Q$2,4))*$C68</f>
        <v>24</v>
      </c>
      <c r="J68" s="37">
        <f>INDEX(aux!$N$3:$Q$4,MATCH(J$7,aux!$M$3:$M$4,0),IF($G$6=aux!$N$2,1)+IF($G$6=aux!$O$2,2)+IF($G$6=aux!$P$2,3)+IF($G$6=aux!$Q$2,4))*$D68</f>
        <v>34.285714285714292</v>
      </c>
      <c r="K68" s="9">
        <f>INDEX(aux!$N$3:$Q$4,MATCH(K$7,aux!$M$3:$M$4,0),IF($K$6=aux!$N$2,1)+IF($K$6=aux!$O$2,2)+IF($K$6=aux!$P$2,3)+IF($K$6=aux!$Q$2,4))*$C68</f>
        <v>28.799999999999997</v>
      </c>
      <c r="L68" s="9">
        <f>INDEX(aux!$N$3:$Q$4,MATCH(L$7,aux!$M$3:$M$4,0),IF($K$6=aux!$N$2,1)+IF($K$6=aux!$O$2,2)+IF($K$6=aux!$P$2,3)+IF($K$6=aux!$Q$2,4))*$D68</f>
        <v>41.142857142857146</v>
      </c>
      <c r="M68" s="9">
        <f>INDEX(aux!$N$3:$Q$4,MATCH(M$7,aux!$M$3:$M$4,0),IF($K$6=aux!$N$2,1)+IF($K$6=aux!$O$2,2)+IF($K$6=aux!$P$2,3)+IF($K$6=aux!$Q$2,4))*$C68</f>
        <v>38.400000000000006</v>
      </c>
      <c r="N68" s="37">
        <f>INDEX(aux!$N$3:$Q$4,MATCH(N$7,aux!$M$3:$M$4,0),IF($K$6=aux!$N$2,1)+IF($K$6=aux!$O$2,2)+IF($K$6=aux!$P$2,3)+IF($K$6=aux!$Q$2,4))*$D68</f>
        <v>54.857142857142868</v>
      </c>
      <c r="O68" s="9">
        <f>INDEX(aux!$N$3:$Q$4,MATCH(O$7,aux!$M$3:$M$4,0),IF($O$6=aux!$N$2,1)+IF($O$6=aux!$O$2,2)+IF($O$6=aux!$P$2,3)+IF($O$6=aux!$Q$2,4))*$C68</f>
        <v>31.200000000000003</v>
      </c>
      <c r="P68" s="9">
        <f>INDEX(aux!$N$3:$Q$4,MATCH(P$7,aux!$M$3:$M$4,0),IF($O$6=aux!$N$2,1)+IF($O$6=aux!$O$2,2)+IF($O$6=aux!$P$2,3)+IF($O$6=aux!$Q$2,4))*$D68</f>
        <v>44.571428571428584</v>
      </c>
      <c r="Q68" s="9">
        <f>INDEX(aux!$N$3:$Q$4,MATCH(Q$7,aux!$M$3:$M$4,0),IF($O$6=aux!$N$2,1)+IF($O$6=aux!$O$2,2)+IF($O$6=aux!$P$2,3)+IF($O$6=aux!$Q$2,4))*$C68</f>
        <v>43.2</v>
      </c>
      <c r="R68" s="37">
        <f>INDEX(aux!$N$3:$Q$4,MATCH(R$7,aux!$M$3:$M$4,0),IF($O$6=aux!$N$2,1)+IF($O$6=aux!$O$2,2)+IF($O$6=aux!$P$2,3)+IF($O$6=aux!$Q$2,4))*$D68</f>
        <v>61.71428571428573</v>
      </c>
      <c r="S68" s="9">
        <f>INDEX(aux!$N$3:$Q$4,MATCH(S$7,aux!$M$3:$M$4,0),IF($S$6=aux!$N$2,1)+IF($S$6=aux!$O$2,2)+IF($S$6=aux!$P$2,3)+IF($S$6=aux!$Q$2,4))*$C68</f>
        <v>33.599999999999994</v>
      </c>
      <c r="T68" s="9">
        <f>INDEX(aux!$N$3:$Q$4,MATCH(T$7,aux!$M$3:$M$4,0),IF($S$6=aux!$N$2,1)+IF($S$6=aux!$O$2,2)+IF($S$6=aux!$P$2,3)+IF($S$6=aux!$Q$2,4))*$D68</f>
        <v>48.000000000000007</v>
      </c>
      <c r="U68" s="9">
        <f>INDEX(aux!$N$3:$Q$4,MATCH(U$7,aux!$M$3:$M$4,0),IF($S$6=aux!$N$2,1)+IF($S$6=aux!$O$2,2)+IF($S$6=aux!$P$2,3)+IF($S$6=aux!$Q$2,4))*$C68</f>
        <v>48</v>
      </c>
      <c r="V68" s="15">
        <f>INDEX(aux!$N$3:$Q$4,MATCH(V$7,aux!$M$3:$M$4,0),IF($S$6=aux!$N$2,1)+IF($S$6=aux!$O$2,2)+IF($S$6=aux!$P$2,3)+IF($S$6=aux!$Q$2,4))*$D68</f>
        <v>68.571428571428584</v>
      </c>
    </row>
    <row r="69" spans="2:22" x14ac:dyDescent="0.25">
      <c r="B69" s="14">
        <v>14</v>
      </c>
      <c r="C69" s="41">
        <f>INDEX(aux!$W$2:$W$3,MATCH($B$7,aux!$V$2:$V$3,0))*$B69/10+MAX(INDEX(aux!$K$2:$K$3,MATCH(C$7,aux!$I$2:$I$3,0))*(IF(C$8=aux!$F$2,aux!$F$3,aux!$G$3))*INDEX(aux!$B$3:$C$7,MATCH($B$61,aux!$A$3:$A$7,0),(IF($B$6=aux!$B$2,1,2)))*($B69/10)^2,INDEX(aux!$K$2:$K$3,MATCH(C$7,aux!$I$2:$I$3,0))*VALUE(RIGHT($B$6,3))/(IF(C$8=aux!$F$2,aux!$F$4,aux!$G$4))*$B69/10,10*$B69/10,15)</f>
        <v>28</v>
      </c>
      <c r="D69" s="5">
        <f>INDEX(aux!$W$2:$W$3,MATCH($B$7,aux!$V$2:$V$3,0))*$B69/10+MAX(INDEX(aux!$K$2:$K$3,MATCH(D$7,aux!$I$2:$I$3,0))*(IF(D$8=aux!$F$2,aux!$F$3,aux!$G$3))*INDEX(aux!$B$3:$C$7,MATCH($B$61,aux!$A$3:$A$7,0),(IF($B$6=aux!$B$2,1,2)))*($B69/10)^2,INDEX(aux!$K$2:$K$3,MATCH(D$7,aux!$I$2:$I$3,0))*VALUE(RIGHT($B$6,3))/(IF(D$8=aux!$F$2,aux!$F$4,aux!$G$4))*$B69/10,10*$B69/10,15)</f>
        <v>40</v>
      </c>
      <c r="E69" s="5">
        <f>INDEX(aux!$W$2:$W$3,MATCH($B$7,aux!$V$2:$V$3,0))*$B69/10+MAX(INDEX(aux!$K$2:$K$3,MATCH(E$7,aux!$I$2:$I$3,0))*(IF(E$8=aux!$F$2,aux!$F$3,aux!$G$3))*INDEX(aux!$B$3:$C$7,MATCH($B$61,aux!$A$3:$A$7,0),(IF($B$6=aux!$B$2,1,2)))*($B69/10)^2,INDEX(aux!$K$2:$K$3,MATCH(E$7,aux!$I$2:$I$3,0))*VALUE(RIGHT($B$6,3))/(IF(E$8=aux!$F$2,aux!$F$4,aux!$G$4))*$B69/10,10*$B69/10,15)</f>
        <v>19.600000000000001</v>
      </c>
      <c r="F69" s="34">
        <f>INDEX(aux!$W$2:$W$3,MATCH($B$7,aux!$V$2:$V$3,0))*$B69/10+MAX(INDEX(aux!$K$2:$K$3,MATCH(F$7,aux!$I$2:$I$3,0))*(IF(F$8=aux!$F$2,aux!$F$3,aux!$G$3))*INDEX(aux!$B$3:$C$7,MATCH($B$61,aux!$A$3:$A$7,0),(IF($B$6=aux!$B$2,1,2)))*($B69/10)^2,INDEX(aux!$K$2:$K$3,MATCH(F$7,aux!$I$2:$I$3,0))*VALUE(RIGHT($B$6,3))/(IF(F$8=aux!$F$2,aux!$F$4,aux!$G$4))*$B69/10,10*$B69/10,15)</f>
        <v>28</v>
      </c>
      <c r="G69" s="9">
        <f>INDEX(aux!$N$3:$Q$4,MATCH(G$7,aux!$M$3:$M$4,0),IF($G$6=aux!$N$2,1)+IF($G$6=aux!$O$2,2)+IF($G$6=aux!$P$2,3)+IF($G$6=aux!$Q$2,4))*$C69</f>
        <v>28</v>
      </c>
      <c r="H69" s="9">
        <f>INDEX(aux!$N$3:$Q$4,MATCH(H$7,aux!$M$3:$M$4,0),IF($G$6=aux!$N$2,1)+IF($G$6=aux!$O$2,2)+IF($G$6=aux!$P$2,3)+IF($G$6=aux!$Q$2,4))*$D69</f>
        <v>40</v>
      </c>
      <c r="I69" s="9">
        <f>INDEX(aux!$N$3:$Q$4,MATCH(I$7,aux!$M$3:$M$4,0),IF($G$6=aux!$N$2,1)+IF($G$6=aux!$O$2,2)+IF($G$6=aux!$P$2,3)+IF($G$6=aux!$Q$2,4))*$C69</f>
        <v>28</v>
      </c>
      <c r="J69" s="37">
        <f>INDEX(aux!$N$3:$Q$4,MATCH(J$7,aux!$M$3:$M$4,0),IF($G$6=aux!$N$2,1)+IF($G$6=aux!$O$2,2)+IF($G$6=aux!$P$2,3)+IF($G$6=aux!$Q$2,4))*$D69</f>
        <v>40</v>
      </c>
      <c r="K69" s="9">
        <f>INDEX(aux!$N$3:$Q$4,MATCH(K$7,aux!$M$3:$M$4,0),IF($K$6=aux!$N$2,1)+IF($K$6=aux!$O$2,2)+IF($K$6=aux!$P$2,3)+IF($K$6=aux!$Q$2,4))*$C69</f>
        <v>33.6</v>
      </c>
      <c r="L69" s="9">
        <f>INDEX(aux!$N$3:$Q$4,MATCH(L$7,aux!$M$3:$M$4,0),IF($K$6=aux!$N$2,1)+IF($K$6=aux!$O$2,2)+IF($K$6=aux!$P$2,3)+IF($K$6=aux!$Q$2,4))*$D69</f>
        <v>48</v>
      </c>
      <c r="M69" s="9">
        <f>INDEX(aux!$N$3:$Q$4,MATCH(M$7,aux!$M$3:$M$4,0),IF($K$6=aux!$N$2,1)+IF($K$6=aux!$O$2,2)+IF($K$6=aux!$P$2,3)+IF($K$6=aux!$Q$2,4))*$C69</f>
        <v>44.800000000000004</v>
      </c>
      <c r="N69" s="37">
        <f>INDEX(aux!$N$3:$Q$4,MATCH(N$7,aux!$M$3:$M$4,0),IF($K$6=aux!$N$2,1)+IF($K$6=aux!$O$2,2)+IF($K$6=aux!$P$2,3)+IF($K$6=aux!$Q$2,4))*$D69</f>
        <v>64</v>
      </c>
      <c r="O69" s="9">
        <f>INDEX(aux!$N$3:$Q$4,MATCH(O$7,aux!$M$3:$M$4,0),IF($O$6=aux!$N$2,1)+IF($O$6=aux!$O$2,2)+IF($O$6=aux!$P$2,3)+IF($O$6=aux!$Q$2,4))*$C69</f>
        <v>36.4</v>
      </c>
      <c r="P69" s="9">
        <f>INDEX(aux!$N$3:$Q$4,MATCH(P$7,aux!$M$3:$M$4,0),IF($O$6=aux!$N$2,1)+IF($O$6=aux!$O$2,2)+IF($O$6=aux!$P$2,3)+IF($O$6=aux!$Q$2,4))*$D69</f>
        <v>52</v>
      </c>
      <c r="Q69" s="9">
        <f>INDEX(aux!$N$3:$Q$4,MATCH(Q$7,aux!$M$3:$M$4,0),IF($O$6=aux!$N$2,1)+IF($O$6=aux!$O$2,2)+IF($O$6=aux!$P$2,3)+IF($O$6=aux!$Q$2,4))*$C69</f>
        <v>50.4</v>
      </c>
      <c r="R69" s="37">
        <f>INDEX(aux!$N$3:$Q$4,MATCH(R$7,aux!$M$3:$M$4,0),IF($O$6=aux!$N$2,1)+IF($O$6=aux!$O$2,2)+IF($O$6=aux!$P$2,3)+IF($O$6=aux!$Q$2,4))*$D69</f>
        <v>72</v>
      </c>
      <c r="S69" s="9">
        <f>INDEX(aux!$N$3:$Q$4,MATCH(S$7,aux!$M$3:$M$4,0),IF($S$6=aux!$N$2,1)+IF($S$6=aux!$O$2,2)+IF($S$6=aux!$P$2,3)+IF($S$6=aux!$Q$2,4))*$C69</f>
        <v>39.199999999999996</v>
      </c>
      <c r="T69" s="9">
        <f>INDEX(aux!$N$3:$Q$4,MATCH(T$7,aux!$M$3:$M$4,0),IF($S$6=aux!$N$2,1)+IF($S$6=aux!$O$2,2)+IF($S$6=aux!$P$2,3)+IF($S$6=aux!$Q$2,4))*$D69</f>
        <v>56</v>
      </c>
      <c r="U69" s="9">
        <f>INDEX(aux!$N$3:$Q$4,MATCH(U$7,aux!$M$3:$M$4,0),IF($S$6=aux!$N$2,1)+IF($S$6=aux!$O$2,2)+IF($S$6=aux!$P$2,3)+IF($S$6=aux!$Q$2,4))*$C69</f>
        <v>56</v>
      </c>
      <c r="V69" s="15">
        <f>INDEX(aux!$N$3:$Q$4,MATCH(V$7,aux!$M$3:$M$4,0),IF($S$6=aux!$N$2,1)+IF($S$6=aux!$O$2,2)+IF($S$6=aux!$P$2,3)+IF($S$6=aux!$Q$2,4))*$D69</f>
        <v>80</v>
      </c>
    </row>
    <row r="70" spans="2:22" x14ac:dyDescent="0.25">
      <c r="B70" s="14">
        <v>16</v>
      </c>
      <c r="C70" s="41">
        <f>INDEX(aux!$W$2:$W$3,MATCH($B$7,aux!$V$2:$V$3,0))*$B70/10+MAX(INDEX(aux!$K$2:$K$3,MATCH(C$7,aux!$I$2:$I$3,0))*(IF(C$8=aux!$F$2,aux!$F$3,aux!$G$3))*INDEX(aux!$B$3:$C$7,MATCH($B$61,aux!$A$3:$A$7,0),(IF($B$6=aux!$B$2,1,2)))*($B70/10)^2,INDEX(aux!$K$2:$K$3,MATCH(C$7,aux!$I$2:$I$3,0))*VALUE(RIGHT($B$6,3))/(IF(C$8=aux!$F$2,aux!$F$4,aux!$G$4))*$B70/10,10*$B70/10,15)</f>
        <v>32</v>
      </c>
      <c r="D70" s="5">
        <f>INDEX(aux!$W$2:$W$3,MATCH($B$7,aux!$V$2:$V$3,0))*$B70/10+MAX(INDEX(aux!$K$2:$K$3,MATCH(D$7,aux!$I$2:$I$3,0))*(IF(D$8=aux!$F$2,aux!$F$3,aux!$G$3))*INDEX(aux!$B$3:$C$7,MATCH($B$61,aux!$A$3:$A$7,0),(IF($B$6=aux!$B$2,1,2)))*($B70/10)^2,INDEX(aux!$K$2:$K$3,MATCH(D$7,aux!$I$2:$I$3,0))*VALUE(RIGHT($B$6,3))/(IF(D$8=aux!$F$2,aux!$F$4,aux!$G$4))*$B70/10,10*$B70/10,15)</f>
        <v>45.714285714285715</v>
      </c>
      <c r="E70" s="5">
        <f>INDEX(aux!$W$2:$W$3,MATCH($B$7,aux!$V$2:$V$3,0))*$B70/10+MAX(INDEX(aux!$K$2:$K$3,MATCH(E$7,aux!$I$2:$I$3,0))*(IF(E$8=aux!$F$2,aux!$F$3,aux!$G$3))*INDEX(aux!$B$3:$C$7,MATCH($B$61,aux!$A$3:$A$7,0),(IF($B$6=aux!$B$2,1,2)))*($B70/10)^2,INDEX(aux!$K$2:$K$3,MATCH(E$7,aux!$I$2:$I$3,0))*VALUE(RIGHT($B$6,3))/(IF(E$8=aux!$F$2,aux!$F$4,aux!$G$4))*$B70/10,10*$B70/10,15)</f>
        <v>22.4</v>
      </c>
      <c r="F70" s="34">
        <f>INDEX(aux!$W$2:$W$3,MATCH($B$7,aux!$V$2:$V$3,0))*$B70/10+MAX(INDEX(aux!$K$2:$K$3,MATCH(F$7,aux!$I$2:$I$3,0))*(IF(F$8=aux!$F$2,aux!$F$3,aux!$G$3))*INDEX(aux!$B$3:$C$7,MATCH($B$61,aux!$A$3:$A$7,0),(IF($B$6=aux!$B$2,1,2)))*($B70/10)^2,INDEX(aux!$K$2:$K$3,MATCH(F$7,aux!$I$2:$I$3,0))*VALUE(RIGHT($B$6,3))/(IF(F$8=aux!$F$2,aux!$F$4,aux!$G$4))*$B70/10,10*$B70/10,15)</f>
        <v>32</v>
      </c>
      <c r="G70" s="9">
        <f>INDEX(aux!$N$3:$Q$4,MATCH(G$7,aux!$M$3:$M$4,0),IF($G$6=aux!$N$2,1)+IF($G$6=aux!$O$2,2)+IF($G$6=aux!$P$2,3)+IF($G$6=aux!$Q$2,4))*$C70</f>
        <v>32</v>
      </c>
      <c r="H70" s="9">
        <f>INDEX(aux!$N$3:$Q$4,MATCH(H$7,aux!$M$3:$M$4,0),IF($G$6=aux!$N$2,1)+IF($G$6=aux!$O$2,2)+IF($G$6=aux!$P$2,3)+IF($G$6=aux!$Q$2,4))*$D70</f>
        <v>45.714285714285715</v>
      </c>
      <c r="I70" s="9">
        <f>INDEX(aux!$N$3:$Q$4,MATCH(I$7,aux!$M$3:$M$4,0),IF($G$6=aux!$N$2,1)+IF($G$6=aux!$O$2,2)+IF($G$6=aux!$P$2,3)+IF($G$6=aux!$Q$2,4))*$C70</f>
        <v>32</v>
      </c>
      <c r="J70" s="37">
        <f>INDEX(aux!$N$3:$Q$4,MATCH(J$7,aux!$M$3:$M$4,0),IF($G$6=aux!$N$2,1)+IF($G$6=aux!$O$2,2)+IF($G$6=aux!$P$2,3)+IF($G$6=aux!$Q$2,4))*$D70</f>
        <v>45.714285714285715</v>
      </c>
      <c r="K70" s="9">
        <f>INDEX(aux!$N$3:$Q$4,MATCH(K$7,aux!$M$3:$M$4,0),IF($K$6=aux!$N$2,1)+IF($K$6=aux!$O$2,2)+IF($K$6=aux!$P$2,3)+IF($K$6=aux!$Q$2,4))*$C70</f>
        <v>38.4</v>
      </c>
      <c r="L70" s="9">
        <f>INDEX(aux!$N$3:$Q$4,MATCH(L$7,aux!$M$3:$M$4,0),IF($K$6=aux!$N$2,1)+IF($K$6=aux!$O$2,2)+IF($K$6=aux!$P$2,3)+IF($K$6=aux!$Q$2,4))*$D70</f>
        <v>54.857142857142854</v>
      </c>
      <c r="M70" s="9">
        <f>INDEX(aux!$N$3:$Q$4,MATCH(M$7,aux!$M$3:$M$4,0),IF($K$6=aux!$N$2,1)+IF($K$6=aux!$O$2,2)+IF($K$6=aux!$P$2,3)+IF($K$6=aux!$Q$2,4))*$C70</f>
        <v>51.2</v>
      </c>
      <c r="N70" s="37">
        <f>INDEX(aux!$N$3:$Q$4,MATCH(N$7,aux!$M$3:$M$4,0),IF($K$6=aux!$N$2,1)+IF($K$6=aux!$O$2,2)+IF($K$6=aux!$P$2,3)+IF($K$6=aux!$Q$2,4))*$D70</f>
        <v>73.142857142857153</v>
      </c>
      <c r="O70" s="9">
        <f>INDEX(aux!$N$3:$Q$4,MATCH(O$7,aux!$M$3:$M$4,0),IF($O$6=aux!$N$2,1)+IF($O$6=aux!$O$2,2)+IF($O$6=aux!$P$2,3)+IF($O$6=aux!$Q$2,4))*$C70</f>
        <v>41.6</v>
      </c>
      <c r="P70" s="9">
        <f>INDEX(aux!$N$3:$Q$4,MATCH(P$7,aux!$M$3:$M$4,0),IF($O$6=aux!$N$2,1)+IF($O$6=aux!$O$2,2)+IF($O$6=aux!$P$2,3)+IF($O$6=aux!$Q$2,4))*$D70</f>
        <v>59.428571428571431</v>
      </c>
      <c r="Q70" s="9">
        <f>INDEX(aux!$N$3:$Q$4,MATCH(Q$7,aux!$M$3:$M$4,0),IF($O$6=aux!$N$2,1)+IF($O$6=aux!$O$2,2)+IF($O$6=aux!$P$2,3)+IF($O$6=aux!$Q$2,4))*$C70</f>
        <v>57.6</v>
      </c>
      <c r="R70" s="37">
        <f>INDEX(aux!$N$3:$Q$4,MATCH(R$7,aux!$M$3:$M$4,0),IF($O$6=aux!$N$2,1)+IF($O$6=aux!$O$2,2)+IF($O$6=aux!$P$2,3)+IF($O$6=aux!$Q$2,4))*$D70</f>
        <v>82.285714285714292</v>
      </c>
      <c r="S70" s="9">
        <f>INDEX(aux!$N$3:$Q$4,MATCH(S$7,aux!$M$3:$M$4,0),IF($S$6=aux!$N$2,1)+IF($S$6=aux!$O$2,2)+IF($S$6=aux!$P$2,3)+IF($S$6=aux!$Q$2,4))*$C70</f>
        <v>44.8</v>
      </c>
      <c r="T70" s="9">
        <f>INDEX(aux!$N$3:$Q$4,MATCH(T$7,aux!$M$3:$M$4,0),IF($S$6=aux!$N$2,1)+IF($S$6=aux!$O$2,2)+IF($S$6=aux!$P$2,3)+IF($S$6=aux!$Q$2,4))*$D70</f>
        <v>64</v>
      </c>
      <c r="U70" s="9">
        <f>INDEX(aux!$N$3:$Q$4,MATCH(U$7,aux!$M$3:$M$4,0),IF($S$6=aux!$N$2,1)+IF($S$6=aux!$O$2,2)+IF($S$6=aux!$P$2,3)+IF($S$6=aux!$Q$2,4))*$C70</f>
        <v>64</v>
      </c>
      <c r="V70" s="15">
        <f>INDEX(aux!$N$3:$Q$4,MATCH(V$7,aux!$M$3:$M$4,0),IF($S$6=aux!$N$2,1)+IF($S$6=aux!$O$2,2)+IF($S$6=aux!$P$2,3)+IF($S$6=aux!$Q$2,4))*$D70</f>
        <v>91.428571428571431</v>
      </c>
    </row>
    <row r="71" spans="2:22" x14ac:dyDescent="0.25">
      <c r="B71" s="14">
        <v>20</v>
      </c>
      <c r="C71" s="41">
        <f>INDEX(aux!$W$2:$W$3,MATCH($B$7,aux!$V$2:$V$3,0))*$B71/10+MAX(INDEX(aux!$K$2:$K$3,MATCH(C$7,aux!$I$2:$I$3,0))*(IF(C$8=aux!$F$2,aux!$F$3,aux!$G$3))*INDEX(aux!$B$3:$C$7,MATCH($B$61,aux!$A$3:$A$7,0),(IF($B$6=aux!$B$2,1,2)))*($B71/10)^2,INDEX(aux!$K$2:$K$3,MATCH(C$7,aux!$I$2:$I$3,0))*VALUE(RIGHT($B$6,3))/(IF(C$8=aux!$F$2,aux!$F$4,aux!$G$4))*$B71/10,10*$B71/10,15)</f>
        <v>40</v>
      </c>
      <c r="D71" s="5">
        <f>INDEX(aux!$W$2:$W$3,MATCH($B$7,aux!$V$2:$V$3,0))*$B71/10+MAX(INDEX(aux!$K$2:$K$3,MATCH(D$7,aux!$I$2:$I$3,0))*(IF(D$8=aux!$F$2,aux!$F$3,aux!$G$3))*INDEX(aux!$B$3:$C$7,MATCH($B$61,aux!$A$3:$A$7,0),(IF($B$6=aux!$B$2,1,2)))*($B71/10)^2,INDEX(aux!$K$2:$K$3,MATCH(D$7,aux!$I$2:$I$3,0))*VALUE(RIGHT($B$6,3))/(IF(D$8=aux!$F$2,aux!$F$4,aux!$G$4))*$B71/10,10*$B71/10,15)</f>
        <v>57.142857142857146</v>
      </c>
      <c r="E71" s="5">
        <f>INDEX(aux!$W$2:$W$3,MATCH($B$7,aux!$V$2:$V$3,0))*$B71/10+MAX(INDEX(aux!$K$2:$K$3,MATCH(E$7,aux!$I$2:$I$3,0))*(IF(E$8=aux!$F$2,aux!$F$3,aux!$G$3))*INDEX(aux!$B$3:$C$7,MATCH($B$61,aux!$A$3:$A$7,0),(IF($B$6=aux!$B$2,1,2)))*($B71/10)^2,INDEX(aux!$K$2:$K$3,MATCH(E$7,aux!$I$2:$I$3,0))*VALUE(RIGHT($B$6,3))/(IF(E$8=aux!$F$2,aux!$F$4,aux!$G$4))*$B71/10,10*$B71/10,15)</f>
        <v>28</v>
      </c>
      <c r="F71" s="34">
        <f>INDEX(aux!$W$2:$W$3,MATCH($B$7,aux!$V$2:$V$3,0))*$B71/10+MAX(INDEX(aux!$K$2:$K$3,MATCH(F$7,aux!$I$2:$I$3,0))*(IF(F$8=aux!$F$2,aux!$F$3,aux!$G$3))*INDEX(aux!$B$3:$C$7,MATCH($B$61,aux!$A$3:$A$7,0),(IF($B$6=aux!$B$2,1,2)))*($B71/10)^2,INDEX(aux!$K$2:$K$3,MATCH(F$7,aux!$I$2:$I$3,0))*VALUE(RIGHT($B$6,3))/(IF(F$8=aux!$F$2,aux!$F$4,aux!$G$4))*$B71/10,10*$B71/10,15)</f>
        <v>40</v>
      </c>
      <c r="G71" s="9">
        <f>INDEX(aux!$N$3:$Q$4,MATCH(G$7,aux!$M$3:$M$4,0),IF($G$6=aux!$N$2,1)+IF($G$6=aux!$O$2,2)+IF($G$6=aux!$P$2,3)+IF($G$6=aux!$Q$2,4))*$C71</f>
        <v>40</v>
      </c>
      <c r="H71" s="9">
        <f>INDEX(aux!$N$3:$Q$4,MATCH(H$7,aux!$M$3:$M$4,0),IF($G$6=aux!$N$2,1)+IF($G$6=aux!$O$2,2)+IF($G$6=aux!$P$2,3)+IF($G$6=aux!$Q$2,4))*$D71</f>
        <v>57.142857142857146</v>
      </c>
      <c r="I71" s="9">
        <f>INDEX(aux!$N$3:$Q$4,MATCH(I$7,aux!$M$3:$M$4,0),IF($G$6=aux!$N$2,1)+IF($G$6=aux!$O$2,2)+IF($G$6=aux!$P$2,3)+IF($G$6=aux!$Q$2,4))*$C71</f>
        <v>40</v>
      </c>
      <c r="J71" s="37">
        <f>INDEX(aux!$N$3:$Q$4,MATCH(J$7,aux!$M$3:$M$4,0),IF($G$6=aux!$N$2,1)+IF($G$6=aux!$O$2,2)+IF($G$6=aux!$P$2,3)+IF($G$6=aux!$Q$2,4))*$D71</f>
        <v>57.142857142857146</v>
      </c>
      <c r="K71" s="9">
        <f>INDEX(aux!$N$3:$Q$4,MATCH(K$7,aux!$M$3:$M$4,0),IF($K$6=aux!$N$2,1)+IF($K$6=aux!$O$2,2)+IF($K$6=aux!$P$2,3)+IF($K$6=aux!$Q$2,4))*$C71</f>
        <v>48</v>
      </c>
      <c r="L71" s="9">
        <f>INDEX(aux!$N$3:$Q$4,MATCH(L$7,aux!$M$3:$M$4,0),IF($K$6=aux!$N$2,1)+IF($K$6=aux!$O$2,2)+IF($K$6=aux!$P$2,3)+IF($K$6=aux!$Q$2,4))*$D71</f>
        <v>68.571428571428569</v>
      </c>
      <c r="M71" s="9">
        <f>INDEX(aux!$N$3:$Q$4,MATCH(M$7,aux!$M$3:$M$4,0),IF($K$6=aux!$N$2,1)+IF($K$6=aux!$O$2,2)+IF($K$6=aux!$P$2,3)+IF($K$6=aux!$Q$2,4))*$C71</f>
        <v>64</v>
      </c>
      <c r="N71" s="37">
        <f>INDEX(aux!$N$3:$Q$4,MATCH(N$7,aux!$M$3:$M$4,0),IF($K$6=aux!$N$2,1)+IF($K$6=aux!$O$2,2)+IF($K$6=aux!$P$2,3)+IF($K$6=aux!$Q$2,4))*$D71</f>
        <v>91.428571428571445</v>
      </c>
      <c r="O71" s="9">
        <f>INDEX(aux!$N$3:$Q$4,MATCH(O$7,aux!$M$3:$M$4,0),IF($O$6=aux!$N$2,1)+IF($O$6=aux!$O$2,2)+IF($O$6=aux!$P$2,3)+IF($O$6=aux!$Q$2,4))*$C71</f>
        <v>52</v>
      </c>
      <c r="P71" s="9">
        <f>INDEX(aux!$N$3:$Q$4,MATCH(P$7,aux!$M$3:$M$4,0),IF($O$6=aux!$N$2,1)+IF($O$6=aux!$O$2,2)+IF($O$6=aux!$P$2,3)+IF($O$6=aux!$Q$2,4))*$D71</f>
        <v>74.285714285714292</v>
      </c>
      <c r="Q71" s="9">
        <f>INDEX(aux!$N$3:$Q$4,MATCH(Q$7,aux!$M$3:$M$4,0),IF($O$6=aux!$N$2,1)+IF($O$6=aux!$O$2,2)+IF($O$6=aux!$P$2,3)+IF($O$6=aux!$Q$2,4))*$C71</f>
        <v>72</v>
      </c>
      <c r="R71" s="37">
        <f>INDEX(aux!$N$3:$Q$4,MATCH(R$7,aux!$M$3:$M$4,0),IF($O$6=aux!$N$2,1)+IF($O$6=aux!$O$2,2)+IF($O$6=aux!$P$2,3)+IF($O$6=aux!$Q$2,4))*$D71</f>
        <v>102.85714285714286</v>
      </c>
      <c r="S71" s="9">
        <f>INDEX(aux!$N$3:$Q$4,MATCH(S$7,aux!$M$3:$M$4,0),IF($S$6=aux!$N$2,1)+IF($S$6=aux!$O$2,2)+IF($S$6=aux!$P$2,3)+IF($S$6=aux!$Q$2,4))*$C71</f>
        <v>56</v>
      </c>
      <c r="T71" s="9">
        <f>INDEX(aux!$N$3:$Q$4,MATCH(T$7,aux!$M$3:$M$4,0),IF($S$6=aux!$N$2,1)+IF($S$6=aux!$O$2,2)+IF($S$6=aux!$P$2,3)+IF($S$6=aux!$Q$2,4))*$D71</f>
        <v>80</v>
      </c>
      <c r="U71" s="9">
        <f>INDEX(aux!$N$3:$Q$4,MATCH(U$7,aux!$M$3:$M$4,0),IF($S$6=aux!$N$2,1)+IF($S$6=aux!$O$2,2)+IF($S$6=aux!$P$2,3)+IF($S$6=aux!$Q$2,4))*$C71</f>
        <v>80</v>
      </c>
      <c r="V71" s="15">
        <f>INDEX(aux!$N$3:$Q$4,MATCH(V$7,aux!$M$3:$M$4,0),IF($S$6=aux!$N$2,1)+IF($S$6=aux!$O$2,2)+IF($S$6=aux!$P$2,3)+IF($S$6=aux!$Q$2,4))*$D71</f>
        <v>114.28571428571429</v>
      </c>
    </row>
    <row r="72" spans="2:22" x14ac:dyDescent="0.25">
      <c r="B72" s="14">
        <v>25</v>
      </c>
      <c r="C72" s="41">
        <f>INDEX(aux!$W$2:$W$3,MATCH($B$7,aux!$V$2:$V$3,0))*$B72/10+MAX(INDEX(aux!$K$2:$K$3,MATCH(C$7,aux!$I$2:$I$3,0))*(IF(C$8=aux!$F$2,aux!$F$3,aux!$G$3))*INDEX(aux!$B$3:$C$7,MATCH($B$61,aux!$A$3:$A$7,0),(IF($B$6=aux!$B$2,1,2)))*($B72/10)^2,INDEX(aux!$K$2:$K$3,MATCH(C$7,aux!$I$2:$I$3,0))*VALUE(RIGHT($B$6,3))/(IF(C$8=aux!$F$2,aux!$F$4,aux!$G$4))*$B72/10,10*$B72/10,15)</f>
        <v>50</v>
      </c>
      <c r="D72" s="5">
        <f>INDEX(aux!$W$2:$W$3,MATCH($B$7,aux!$V$2:$V$3,0))*$B72/10+MAX(INDEX(aux!$K$2:$K$3,MATCH(D$7,aux!$I$2:$I$3,0))*(IF(D$8=aux!$F$2,aux!$F$3,aux!$G$3))*INDEX(aux!$B$3:$C$7,MATCH($B$61,aux!$A$3:$A$7,0),(IF($B$6=aux!$B$2,1,2)))*($B72/10)^2,INDEX(aux!$K$2:$K$3,MATCH(D$7,aux!$I$2:$I$3,0))*VALUE(RIGHT($B$6,3))/(IF(D$8=aux!$F$2,aux!$F$4,aux!$G$4))*$B72/10,10*$B72/10,15)</f>
        <v>71.428571428571431</v>
      </c>
      <c r="E72" s="5">
        <f>INDEX(aux!$W$2:$W$3,MATCH($B$7,aux!$V$2:$V$3,0))*$B72/10+MAX(INDEX(aux!$K$2:$K$3,MATCH(E$7,aux!$I$2:$I$3,0))*(IF(E$8=aux!$F$2,aux!$F$3,aux!$G$3))*INDEX(aux!$B$3:$C$7,MATCH($B$61,aux!$A$3:$A$7,0),(IF($B$6=aux!$B$2,1,2)))*($B72/10)^2,INDEX(aux!$K$2:$K$3,MATCH(E$7,aux!$I$2:$I$3,0))*VALUE(RIGHT($B$6,3))/(IF(E$8=aux!$F$2,aux!$F$4,aux!$G$4))*$B72/10,10*$B72/10,15)</f>
        <v>35</v>
      </c>
      <c r="F72" s="34">
        <f>INDEX(aux!$W$2:$W$3,MATCH($B$7,aux!$V$2:$V$3,0))*$B72/10+MAX(INDEX(aux!$K$2:$K$3,MATCH(F$7,aux!$I$2:$I$3,0))*(IF(F$8=aux!$F$2,aux!$F$3,aux!$G$3))*INDEX(aux!$B$3:$C$7,MATCH($B$61,aux!$A$3:$A$7,0),(IF($B$6=aux!$B$2,1,2)))*($B72/10)^2,INDEX(aux!$K$2:$K$3,MATCH(F$7,aux!$I$2:$I$3,0))*VALUE(RIGHT($B$6,3))/(IF(F$8=aux!$F$2,aux!$F$4,aux!$G$4))*$B72/10,10*$B72/10,15)</f>
        <v>50</v>
      </c>
      <c r="G72" s="9">
        <f>INDEX(aux!$N$3:$Q$4,MATCH(G$7,aux!$M$3:$M$4,0),IF($G$6=aux!$N$2,1)+IF($G$6=aux!$O$2,2)+IF($G$6=aux!$P$2,3)+IF($G$6=aux!$Q$2,4))*$C72</f>
        <v>50</v>
      </c>
      <c r="H72" s="9">
        <f>INDEX(aux!$N$3:$Q$4,MATCH(H$7,aux!$M$3:$M$4,0),IF($G$6=aux!$N$2,1)+IF($G$6=aux!$O$2,2)+IF($G$6=aux!$P$2,3)+IF($G$6=aux!$Q$2,4))*$D72</f>
        <v>71.428571428571431</v>
      </c>
      <c r="I72" s="9">
        <f>INDEX(aux!$N$3:$Q$4,MATCH(I$7,aux!$M$3:$M$4,0),IF($G$6=aux!$N$2,1)+IF($G$6=aux!$O$2,2)+IF($G$6=aux!$P$2,3)+IF($G$6=aux!$Q$2,4))*$C72</f>
        <v>50</v>
      </c>
      <c r="J72" s="37">
        <f>INDEX(aux!$N$3:$Q$4,MATCH(J$7,aux!$M$3:$M$4,0),IF($G$6=aux!$N$2,1)+IF($G$6=aux!$O$2,2)+IF($G$6=aux!$P$2,3)+IF($G$6=aux!$Q$2,4))*$D72</f>
        <v>71.428571428571431</v>
      </c>
      <c r="K72" s="9">
        <f>INDEX(aux!$N$3:$Q$4,MATCH(K$7,aux!$M$3:$M$4,0),IF($K$6=aux!$N$2,1)+IF($K$6=aux!$O$2,2)+IF($K$6=aux!$P$2,3)+IF($K$6=aux!$Q$2,4))*$C72</f>
        <v>60</v>
      </c>
      <c r="L72" s="9">
        <f>INDEX(aux!$N$3:$Q$4,MATCH(L$7,aux!$M$3:$M$4,0),IF($K$6=aux!$N$2,1)+IF($K$6=aux!$O$2,2)+IF($K$6=aux!$P$2,3)+IF($K$6=aux!$Q$2,4))*$D72</f>
        <v>85.714285714285708</v>
      </c>
      <c r="M72" s="9">
        <f>INDEX(aux!$N$3:$Q$4,MATCH(M$7,aux!$M$3:$M$4,0),IF($K$6=aux!$N$2,1)+IF($K$6=aux!$O$2,2)+IF($K$6=aux!$P$2,3)+IF($K$6=aux!$Q$2,4))*$C72</f>
        <v>80</v>
      </c>
      <c r="N72" s="37">
        <f>INDEX(aux!$N$3:$Q$4,MATCH(N$7,aux!$M$3:$M$4,0),IF($K$6=aux!$N$2,1)+IF($K$6=aux!$O$2,2)+IF($K$6=aux!$P$2,3)+IF($K$6=aux!$Q$2,4))*$D72</f>
        <v>114.28571428571429</v>
      </c>
      <c r="O72" s="9">
        <f>INDEX(aux!$N$3:$Q$4,MATCH(O$7,aux!$M$3:$M$4,0),IF($O$6=aux!$N$2,1)+IF($O$6=aux!$O$2,2)+IF($O$6=aux!$P$2,3)+IF($O$6=aux!$Q$2,4))*$C72</f>
        <v>65</v>
      </c>
      <c r="P72" s="9">
        <f>INDEX(aux!$N$3:$Q$4,MATCH(P$7,aux!$M$3:$M$4,0),IF($O$6=aux!$N$2,1)+IF($O$6=aux!$O$2,2)+IF($O$6=aux!$P$2,3)+IF($O$6=aux!$Q$2,4))*$D72</f>
        <v>92.857142857142861</v>
      </c>
      <c r="Q72" s="9">
        <f>INDEX(aux!$N$3:$Q$4,MATCH(Q$7,aux!$M$3:$M$4,0),IF($O$6=aux!$N$2,1)+IF($O$6=aux!$O$2,2)+IF($O$6=aux!$P$2,3)+IF($O$6=aux!$Q$2,4))*$C72</f>
        <v>90</v>
      </c>
      <c r="R72" s="37">
        <f>INDEX(aux!$N$3:$Q$4,MATCH(R$7,aux!$M$3:$M$4,0),IF($O$6=aux!$N$2,1)+IF($O$6=aux!$O$2,2)+IF($O$6=aux!$P$2,3)+IF($O$6=aux!$Q$2,4))*$D72</f>
        <v>128.57142857142858</v>
      </c>
      <c r="S72" s="9">
        <f>INDEX(aux!$N$3:$Q$4,MATCH(S$7,aux!$M$3:$M$4,0),IF($S$6=aux!$N$2,1)+IF($S$6=aux!$O$2,2)+IF($S$6=aux!$P$2,3)+IF($S$6=aux!$Q$2,4))*$C72</f>
        <v>70</v>
      </c>
      <c r="T72" s="9">
        <f>INDEX(aux!$N$3:$Q$4,MATCH(T$7,aux!$M$3:$M$4,0),IF($S$6=aux!$N$2,1)+IF($S$6=aux!$O$2,2)+IF($S$6=aux!$P$2,3)+IF($S$6=aux!$Q$2,4))*$D72</f>
        <v>100</v>
      </c>
      <c r="U72" s="9">
        <f>INDEX(aux!$N$3:$Q$4,MATCH(U$7,aux!$M$3:$M$4,0),IF($S$6=aux!$N$2,1)+IF($S$6=aux!$O$2,2)+IF($S$6=aux!$P$2,3)+IF($S$6=aux!$Q$2,4))*$C72</f>
        <v>100</v>
      </c>
      <c r="V72" s="15">
        <f>INDEX(aux!$N$3:$Q$4,MATCH(V$7,aux!$M$3:$M$4,0),IF($S$6=aux!$N$2,1)+IF($S$6=aux!$O$2,2)+IF($S$6=aux!$P$2,3)+IF($S$6=aux!$Q$2,4))*$D72</f>
        <v>142.85714285714286</v>
      </c>
    </row>
    <row r="73" spans="2:22" ht="15.75" thickBot="1" x14ac:dyDescent="0.3">
      <c r="B73" s="16">
        <v>32</v>
      </c>
      <c r="C73" s="42">
        <f>INDEX(aux!$W$2:$W$3,MATCH($B$7,aux!$V$2:$V$3,0))*$B73/10+MAX(INDEX(aux!$K$2:$K$3,MATCH(C$7,aux!$I$2:$I$3,0))*(IF(C$8=aux!$F$2,aux!$F$3,aux!$G$3))*INDEX(aux!$B$3:$C$7,MATCH($B$61,aux!$A$3:$A$7,0),(IF($B$6=aux!$B$2,1,2)))*($B73/10)^2,INDEX(aux!$K$2:$K$3,MATCH(C$7,aux!$I$2:$I$3,0))*VALUE(RIGHT($B$6,3))/(IF(C$8=aux!$F$2,aux!$F$4,aux!$G$4))*$B73/10,10*$B73/10,15)</f>
        <v>71.680000000000007</v>
      </c>
      <c r="D73" s="17">
        <f>INDEX(aux!$W$2:$W$3,MATCH($B$7,aux!$V$2:$V$3,0))*$B73/10+MAX(INDEX(aux!$K$2:$K$3,MATCH(D$7,aux!$I$2:$I$3,0))*(IF(D$8=aux!$F$2,aux!$F$3,aux!$G$3))*INDEX(aux!$B$3:$C$7,MATCH($B$61,aux!$A$3:$A$7,0),(IF($B$6=aux!$B$2,1,2)))*($B73/10)^2,INDEX(aux!$K$2:$K$3,MATCH(D$7,aux!$I$2:$I$3,0))*VALUE(RIGHT($B$6,3))/(IF(D$8=aux!$F$2,aux!$F$4,aux!$G$4))*$B73/10,10*$B73/10,15)</f>
        <v>100.352</v>
      </c>
      <c r="E73" s="17">
        <f>INDEX(aux!$W$2:$W$3,MATCH($B$7,aux!$V$2:$V$3,0))*$B73/10+MAX(INDEX(aux!$K$2:$K$3,MATCH(E$7,aux!$I$2:$I$3,0))*(IF(E$8=aux!$F$2,aux!$F$3,aux!$G$3))*INDEX(aux!$B$3:$C$7,MATCH($B$61,aux!$A$3:$A$7,0),(IF($B$6=aux!$B$2,1,2)))*($B73/10)^2,INDEX(aux!$K$2:$K$3,MATCH(E$7,aux!$I$2:$I$3,0))*VALUE(RIGHT($B$6,3))/(IF(E$8=aux!$F$2,aux!$F$4,aux!$G$4))*$B73/10,10*$B73/10,15)</f>
        <v>50.176000000000002</v>
      </c>
      <c r="F73" s="35">
        <f>INDEX(aux!$W$2:$W$3,MATCH($B$7,aux!$V$2:$V$3,0))*$B73/10+MAX(INDEX(aux!$K$2:$K$3,MATCH(F$7,aux!$I$2:$I$3,0))*(IF(F$8=aux!$F$2,aux!$F$3,aux!$G$3))*INDEX(aux!$B$3:$C$7,MATCH($B$61,aux!$A$3:$A$7,0),(IF($B$6=aux!$B$2,1,2)))*($B73/10)^2,INDEX(aux!$K$2:$K$3,MATCH(F$7,aux!$I$2:$I$3,0))*VALUE(RIGHT($B$6,3))/(IF(F$8=aux!$F$2,aux!$F$4,aux!$G$4))*$B73/10,10*$B73/10,15)</f>
        <v>70.246400000000008</v>
      </c>
      <c r="G73" s="18">
        <f>INDEX(aux!$N$3:$Q$4,MATCH(G$7,aux!$M$3:$M$4,0),IF($G$6=aux!$N$2,1)+IF($G$6=aux!$O$2,2)+IF($G$6=aux!$P$2,3)+IF($G$6=aux!$Q$2,4))*$C73</f>
        <v>71.680000000000007</v>
      </c>
      <c r="H73" s="18">
        <f>INDEX(aux!$N$3:$Q$4,MATCH(H$7,aux!$M$3:$M$4,0),IF($G$6=aux!$N$2,1)+IF($G$6=aux!$O$2,2)+IF($G$6=aux!$P$2,3)+IF($G$6=aux!$Q$2,4))*$D73</f>
        <v>100.352</v>
      </c>
      <c r="I73" s="18">
        <f>INDEX(aux!$N$3:$Q$4,MATCH(I$7,aux!$M$3:$M$4,0),IF($G$6=aux!$N$2,1)+IF($G$6=aux!$O$2,2)+IF($G$6=aux!$P$2,3)+IF($G$6=aux!$Q$2,4))*$C73</f>
        <v>71.680000000000007</v>
      </c>
      <c r="J73" s="38">
        <f>INDEX(aux!$N$3:$Q$4,MATCH(J$7,aux!$M$3:$M$4,0),IF($G$6=aux!$N$2,1)+IF($G$6=aux!$O$2,2)+IF($G$6=aux!$P$2,3)+IF($G$6=aux!$Q$2,4))*$D73</f>
        <v>100.352</v>
      </c>
      <c r="K73" s="18">
        <f>INDEX(aux!$N$3:$Q$4,MATCH(K$7,aux!$M$3:$M$4,0),IF($K$6=aux!$N$2,1)+IF($K$6=aux!$O$2,2)+IF($K$6=aux!$P$2,3)+IF($K$6=aux!$Q$2,4))*$C73</f>
        <v>86.016000000000005</v>
      </c>
      <c r="L73" s="18">
        <f>INDEX(aux!$N$3:$Q$4,MATCH(L$7,aux!$M$3:$M$4,0),IF($K$6=aux!$N$2,1)+IF($K$6=aux!$O$2,2)+IF($K$6=aux!$P$2,3)+IF($K$6=aux!$Q$2,4))*$D73</f>
        <v>120.4224</v>
      </c>
      <c r="M73" s="18">
        <f>INDEX(aux!$N$3:$Q$4,MATCH(M$7,aux!$M$3:$M$4,0),IF($K$6=aux!$N$2,1)+IF($K$6=aux!$O$2,2)+IF($K$6=aux!$P$2,3)+IF($K$6=aux!$Q$2,4))*$C73</f>
        <v>114.68800000000002</v>
      </c>
      <c r="N73" s="38">
        <f>INDEX(aux!$N$3:$Q$4,MATCH(N$7,aux!$M$3:$M$4,0),IF($K$6=aux!$N$2,1)+IF($K$6=aux!$O$2,2)+IF($K$6=aux!$P$2,3)+IF($K$6=aux!$Q$2,4))*$D73</f>
        <v>160.56320000000002</v>
      </c>
      <c r="O73" s="18">
        <f>INDEX(aux!$N$3:$Q$4,MATCH(O$7,aux!$M$3:$M$4,0),IF($O$6=aux!$N$2,1)+IF($O$6=aux!$O$2,2)+IF($O$6=aux!$P$2,3)+IF($O$6=aux!$Q$2,4))*$C73</f>
        <v>93.184000000000012</v>
      </c>
      <c r="P73" s="18">
        <f>INDEX(aux!$N$3:$Q$4,MATCH(P$7,aux!$M$3:$M$4,0),IF($O$6=aux!$N$2,1)+IF($O$6=aux!$O$2,2)+IF($O$6=aux!$P$2,3)+IF($O$6=aux!$Q$2,4))*$D73</f>
        <v>130.45760000000001</v>
      </c>
      <c r="Q73" s="18">
        <f>INDEX(aux!$N$3:$Q$4,MATCH(Q$7,aux!$M$3:$M$4,0),IF($O$6=aux!$N$2,1)+IF($O$6=aux!$O$2,2)+IF($O$6=aux!$P$2,3)+IF($O$6=aux!$Q$2,4))*$C73</f>
        <v>129.02400000000003</v>
      </c>
      <c r="R73" s="38">
        <f>INDEX(aux!$N$3:$Q$4,MATCH(R$7,aux!$M$3:$M$4,0),IF($O$6=aux!$N$2,1)+IF($O$6=aux!$O$2,2)+IF($O$6=aux!$P$2,3)+IF($O$6=aux!$Q$2,4))*$D73</f>
        <v>180.6336</v>
      </c>
      <c r="S73" s="18">
        <f>INDEX(aux!$N$3:$Q$4,MATCH(S$7,aux!$M$3:$M$4,0),IF($S$6=aux!$N$2,1)+IF($S$6=aux!$O$2,2)+IF($S$6=aux!$P$2,3)+IF($S$6=aux!$Q$2,4))*$C73</f>
        <v>100.352</v>
      </c>
      <c r="T73" s="18">
        <f>INDEX(aux!$N$3:$Q$4,MATCH(T$7,aux!$M$3:$M$4,0),IF($S$6=aux!$N$2,1)+IF($S$6=aux!$O$2,2)+IF($S$6=aux!$P$2,3)+IF($S$6=aux!$Q$2,4))*$D73</f>
        <v>140.49279999999999</v>
      </c>
      <c r="U73" s="18">
        <f>INDEX(aux!$N$3:$Q$4,MATCH(U$7,aux!$M$3:$M$4,0),IF($S$6=aux!$N$2,1)+IF($S$6=aux!$O$2,2)+IF($S$6=aux!$P$2,3)+IF($S$6=aux!$Q$2,4))*$C73</f>
        <v>143.36000000000001</v>
      </c>
      <c r="V73" s="19">
        <f>INDEX(aux!$N$3:$Q$4,MATCH(V$7,aux!$M$3:$M$4,0),IF($S$6=aux!$N$2,1)+IF($S$6=aux!$O$2,2)+IF($S$6=aux!$P$2,3)+IF($S$6=aux!$Q$2,4))*$D73</f>
        <v>200.70400000000001</v>
      </c>
    </row>
  </sheetData>
  <sortState ref="A13:E25">
    <sortCondition sortBy="cellColor" ref="B15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zoomScale="70" zoomScaleNormal="70" workbookViewId="0">
      <selection activeCell="C7" sqref="C7"/>
    </sheetView>
  </sheetViews>
  <sheetFormatPr baseColWidth="10" defaultRowHeight="15" x14ac:dyDescent="0.25"/>
  <cols>
    <col min="1" max="16384" width="11.42578125" style="1"/>
  </cols>
  <sheetData>
    <row r="1" spans="1:22" x14ac:dyDescent="0.25">
      <c r="A1" s="39" t="s">
        <v>31</v>
      </c>
    </row>
    <row r="2" spans="1:22" x14ac:dyDescent="0.25">
      <c r="A2" s="1" t="s">
        <v>20</v>
      </c>
    </row>
    <row r="3" spans="1:22" x14ac:dyDescent="0.25">
      <c r="A3" s="1" t="s">
        <v>21</v>
      </c>
    </row>
    <row r="4" spans="1:22" ht="15.75" thickBot="1" x14ac:dyDescent="0.3"/>
    <row r="5" spans="1:22" x14ac:dyDescent="0.25">
      <c r="B5" s="25" t="str">
        <f>aux!$A$3</f>
        <v>HA-25</v>
      </c>
      <c r="C5" s="10" t="s">
        <v>19</v>
      </c>
      <c r="D5" s="10"/>
      <c r="E5" s="10"/>
      <c r="F5" s="30"/>
      <c r="G5" s="10" t="s">
        <v>17</v>
      </c>
      <c r="H5" s="10"/>
      <c r="I5" s="10"/>
      <c r="J5" s="30"/>
      <c r="K5" s="10" t="str">
        <f>G5</f>
        <v>SOLAPE (ls) [cm]</v>
      </c>
      <c r="L5" s="10"/>
      <c r="M5" s="10"/>
      <c r="N5" s="30"/>
      <c r="O5" s="10" t="str">
        <f>K5</f>
        <v>SOLAPE (ls) [cm]</v>
      </c>
      <c r="P5" s="10"/>
      <c r="Q5" s="10"/>
      <c r="R5" s="30"/>
      <c r="S5" s="10" t="str">
        <f>O5</f>
        <v>SOLAPE (ls) [cm]</v>
      </c>
      <c r="T5" s="10"/>
      <c r="U5" s="10"/>
      <c r="V5" s="11"/>
    </row>
    <row r="6" spans="1:22" x14ac:dyDescent="0.25">
      <c r="B6" s="26" t="str">
        <f>aux!$C$2</f>
        <v>B500</v>
      </c>
      <c r="C6" s="6" t="str">
        <f>aux!$I$1</f>
        <v>Tipo de anclaje y de carga</v>
      </c>
      <c r="D6" s="6"/>
      <c r="E6" s="6"/>
      <c r="F6" s="31"/>
      <c r="G6" s="8">
        <f>aux!$N$2</f>
        <v>0</v>
      </c>
      <c r="H6" s="6" t="str">
        <f>aux!$N$1</f>
        <v>Barras traccionadas / acero total</v>
      </c>
      <c r="I6" s="6"/>
      <c r="J6" s="31"/>
      <c r="K6" s="8">
        <f>aux!$O$2</f>
        <v>0.33</v>
      </c>
      <c r="L6" s="6" t="str">
        <f>H6</f>
        <v>Barras traccionadas / acero total</v>
      </c>
      <c r="M6" s="6"/>
      <c r="N6" s="31"/>
      <c r="O6" s="8">
        <f>aux!$P$2</f>
        <v>0.5</v>
      </c>
      <c r="P6" s="6" t="str">
        <f>L6</f>
        <v>Barras traccionadas / acero total</v>
      </c>
      <c r="Q6" s="6"/>
      <c r="R6" s="31"/>
      <c r="S6" s="8" t="str">
        <f>aux!$Q$2</f>
        <v>&gt;50%</v>
      </c>
      <c r="T6" s="6" t="str">
        <f>P6</f>
        <v>Barras traccionadas / acero total</v>
      </c>
      <c r="U6" s="6"/>
      <c r="V6" s="12"/>
    </row>
    <row r="7" spans="1:22" x14ac:dyDescent="0.25">
      <c r="B7" s="26" t="str">
        <f>aux!$V$2</f>
        <v>Sin sismo</v>
      </c>
      <c r="C7" s="6" t="str">
        <f>aux!$I$2</f>
        <v>pat.gan.U(-)/prol.</v>
      </c>
      <c r="D7" s="7" t="str">
        <f>C7</f>
        <v>pat.gan.U(-)/prol.</v>
      </c>
      <c r="E7" s="6" t="str">
        <f>aux!$I$3</f>
        <v>pat.gan.U(+)/trans.</v>
      </c>
      <c r="F7" s="32" t="str">
        <f>E7</f>
        <v>pat.gan.U(+)/trans.</v>
      </c>
      <c r="G7" s="6" t="str">
        <f>aux!$M$4</f>
        <v>dtrans&gt;10Φ</v>
      </c>
      <c r="H7" s="7" t="str">
        <f>G7</f>
        <v>dtrans&gt;10Φ</v>
      </c>
      <c r="I7" s="6" t="str">
        <f>aux!$M$3</f>
        <v>dtrans&lt;10Φ</v>
      </c>
      <c r="J7" s="32" t="str">
        <f>I7</f>
        <v>dtrans&lt;10Φ</v>
      </c>
      <c r="K7" s="6" t="str">
        <f>G7</f>
        <v>dtrans&gt;10Φ</v>
      </c>
      <c r="L7" s="7" t="str">
        <f t="shared" ref="L7:N8" si="0">H7</f>
        <v>dtrans&gt;10Φ</v>
      </c>
      <c r="M7" s="6" t="str">
        <f t="shared" si="0"/>
        <v>dtrans&lt;10Φ</v>
      </c>
      <c r="N7" s="32" t="str">
        <f t="shared" si="0"/>
        <v>dtrans&lt;10Φ</v>
      </c>
      <c r="O7" s="6" t="str">
        <f>K7</f>
        <v>dtrans&gt;10Φ</v>
      </c>
      <c r="P7" s="7" t="str">
        <f t="shared" ref="P7:R8" si="1">L7</f>
        <v>dtrans&gt;10Φ</v>
      </c>
      <c r="Q7" s="6" t="str">
        <f t="shared" si="1"/>
        <v>dtrans&lt;10Φ</v>
      </c>
      <c r="R7" s="32" t="str">
        <f t="shared" si="1"/>
        <v>dtrans&lt;10Φ</v>
      </c>
      <c r="S7" s="6" t="str">
        <f>O7</f>
        <v>dtrans&gt;10Φ</v>
      </c>
      <c r="T7" s="7" t="str">
        <f t="shared" ref="T7:V8" si="2">P7</f>
        <v>dtrans&gt;10Φ</v>
      </c>
      <c r="U7" s="6" t="str">
        <f t="shared" si="2"/>
        <v>dtrans&lt;10Φ</v>
      </c>
      <c r="V7" s="13" t="str">
        <f t="shared" si="2"/>
        <v>dtrans&lt;10Φ</v>
      </c>
    </row>
    <row r="8" spans="1:22" x14ac:dyDescent="0.25">
      <c r="B8" s="27" t="s">
        <v>32</v>
      </c>
      <c r="C8" s="6" t="str">
        <f>aux!$F$2</f>
        <v>I</v>
      </c>
      <c r="D8" s="6" t="str">
        <f>aux!$G$2</f>
        <v>II</v>
      </c>
      <c r="E8" s="6" t="str">
        <f>C8</f>
        <v>I</v>
      </c>
      <c r="F8" s="31" t="str">
        <f>D8</f>
        <v>II</v>
      </c>
      <c r="G8" s="6" t="str">
        <f>C8</f>
        <v>I</v>
      </c>
      <c r="H8" s="6" t="str">
        <f t="shared" ref="H8:J8" si="3">D8</f>
        <v>II</v>
      </c>
      <c r="I8" s="6" t="str">
        <f t="shared" si="3"/>
        <v>I</v>
      </c>
      <c r="J8" s="31" t="str">
        <f t="shared" si="3"/>
        <v>II</v>
      </c>
      <c r="K8" s="6" t="str">
        <f>G8</f>
        <v>I</v>
      </c>
      <c r="L8" s="6" t="str">
        <f t="shared" si="0"/>
        <v>II</v>
      </c>
      <c r="M8" s="6" t="str">
        <f t="shared" si="0"/>
        <v>I</v>
      </c>
      <c r="N8" s="31" t="str">
        <f t="shared" si="0"/>
        <v>II</v>
      </c>
      <c r="O8" s="6" t="str">
        <f>K8</f>
        <v>I</v>
      </c>
      <c r="P8" s="6" t="str">
        <f t="shared" si="1"/>
        <v>II</v>
      </c>
      <c r="Q8" s="6" t="str">
        <f t="shared" si="1"/>
        <v>I</v>
      </c>
      <c r="R8" s="31" t="str">
        <f t="shared" si="1"/>
        <v>II</v>
      </c>
      <c r="S8" s="6" t="str">
        <f>O8</f>
        <v>I</v>
      </c>
      <c r="T8" s="6" t="str">
        <f t="shared" si="2"/>
        <v>II</v>
      </c>
      <c r="U8" s="6" t="str">
        <f t="shared" si="2"/>
        <v>I</v>
      </c>
      <c r="V8" s="12" t="str">
        <f t="shared" si="2"/>
        <v>II</v>
      </c>
    </row>
    <row r="9" spans="1:22" x14ac:dyDescent="0.25">
      <c r="B9" s="28">
        <v>6</v>
      </c>
      <c r="C9" s="21">
        <f>INDEX(aux!$W$2:$W$3,MATCH($B$7,aux!$V$2:$V$3,0))*$B9/10+MAX(INDEX(aux!$K$2:$K$3,MATCH(C$7,aux!$I$2:$I$3,0))*(IF(C$8=aux!$F$2,aux!$F$3,aux!$G$3))*INDEX(aux!$B$3:$C$7,MATCH($B$5,aux!$A$3:$A$7,0),(IF($B$6=aux!$B$2,1,2)))*($B9/10)^2,INDEX(aux!$K$2:$K$3,MATCH(C$7,aux!$I$2:$I$3,0))*VALUE(RIGHT($B$6,3))/(IF(C$8=aux!$F$2,aux!$F$4,aux!$G$4))*$B9/10,10*$B9/10,15)</f>
        <v>15</v>
      </c>
      <c r="D9" s="21">
        <f>INDEX(aux!$W$2:$W$3,MATCH($B$7,aux!$V$2:$V$3,0))*$B9/10+MAX(INDEX(aux!$K$2:$K$3,MATCH(D$7,aux!$I$2:$I$3,0))*(IF(D$8=aux!$F$2,aux!$F$3,aux!$G$3))*INDEX(aux!$B$3:$C$7,MATCH($B$5,aux!$A$3:$A$7,0),(IF($B$6=aux!$B$2,1,2)))*($B9/10)^2,INDEX(aux!$K$2:$K$3,MATCH(D$7,aux!$I$2:$I$3,0))*VALUE(RIGHT($B$6,3))/(IF(D$8=aux!$F$2,aux!$F$4,aux!$G$4))*$B9/10,10*$B9/10,15)</f>
        <v>21.428571428571427</v>
      </c>
      <c r="E9" s="21">
        <f>INDEX(aux!$W$2:$W$3,MATCH($B$7,aux!$V$2:$V$3,0))*$B9/10+MAX(INDEX(aux!$K$2:$K$3,MATCH(E$7,aux!$I$2:$I$3,0))*(IF(E$8=aux!$F$2,aux!$F$3,aux!$G$3))*INDEX(aux!$B$3:$C$7,MATCH($B$5,aux!$A$3:$A$7,0),(IF($B$6=aux!$B$2,1,2)))*($B9/10)^2,INDEX(aux!$K$2:$K$3,MATCH(E$7,aux!$I$2:$I$3,0))*VALUE(RIGHT($B$6,3))/(IF(E$8=aux!$F$2,aux!$F$4,aux!$G$4))*$B9/10,10*$B9/10,15)</f>
        <v>15</v>
      </c>
      <c r="F9" s="33">
        <f>INDEX(aux!$W$2:$W$3,MATCH($B$7,aux!$V$2:$V$3,0))*$B9/10+MAX(INDEX(aux!$K$2:$K$3,MATCH(F$7,aux!$I$2:$I$3,0))*(IF(F$8=aux!$F$2,aux!$F$3,aux!$G$3))*INDEX(aux!$B$3:$C$7,MATCH($B$5,aux!$A$3:$A$7,0),(IF($B$6=aux!$B$2,1,2)))*($B9/10)^2,INDEX(aux!$K$2:$K$3,MATCH(F$7,aux!$I$2:$I$3,0))*VALUE(RIGHT($B$6,3))/(IF(F$8=aux!$F$2,aux!$F$4,aux!$G$4))*$B9/10,10*$B9/10,15)</f>
        <v>15</v>
      </c>
      <c r="G9" s="22">
        <f>INDEX(aux!$N$3:$Q$4,MATCH(G$7,aux!$M$3:$M$4,0),IF($G$6=aux!$N$2,1)+IF($G$6=aux!$O$2,2)+IF($G$6=aux!$P$2,3)+IF($G$6=aux!$Q$2,4))*$C9</f>
        <v>15</v>
      </c>
      <c r="H9" s="22">
        <f>INDEX(aux!$N$3:$Q$4,MATCH(H$7,aux!$M$3:$M$4,0),IF($G$6=aux!$N$2,1)+IF($G$6=aux!$O$2,2)+IF($G$6=aux!$P$2,3)+IF($G$6=aux!$Q$2,4))*$D9</f>
        <v>21.428571428571427</v>
      </c>
      <c r="I9" s="22">
        <f>INDEX(aux!$N$3:$Q$4,MATCH(I$7,aux!$M$3:$M$4,0),IF($G$6=aux!$N$2,1)+IF($G$6=aux!$O$2,2)+IF($G$6=aux!$P$2,3)+IF($G$6=aux!$Q$2,4))*$C9</f>
        <v>15</v>
      </c>
      <c r="J9" s="36">
        <f>INDEX(aux!$N$3:$Q$4,MATCH(J$7,aux!$M$3:$M$4,0),IF($G$6=aux!$N$2,1)+IF($G$6=aux!$O$2,2)+IF($G$6=aux!$P$2,3)+IF($G$6=aux!$Q$2,4))*$D9</f>
        <v>21.428571428571427</v>
      </c>
      <c r="K9" s="22">
        <f>INDEX(aux!$N$3:$Q$4,MATCH(K$7,aux!$M$3:$M$4,0),IF($K$6=aux!$N$2,1)+IF($K$6=aux!$O$2,2)+IF($K$6=aux!$P$2,3)+IF($K$6=aux!$Q$2,4))*$C9</f>
        <v>18</v>
      </c>
      <c r="L9" s="22">
        <f>INDEX(aux!$N$3:$Q$4,MATCH(L$7,aux!$M$3:$M$4,0),IF($K$6=aux!$N$2,1)+IF($K$6=aux!$O$2,2)+IF($K$6=aux!$P$2,3)+IF($K$6=aux!$Q$2,4))*$D9</f>
        <v>25.714285714285712</v>
      </c>
      <c r="M9" s="22">
        <f>INDEX(aux!$N$3:$Q$4,MATCH(M$7,aux!$M$3:$M$4,0),IF($K$6=aux!$N$2,1)+IF($K$6=aux!$O$2,2)+IF($K$6=aux!$P$2,3)+IF($K$6=aux!$Q$2,4))*$C9</f>
        <v>24</v>
      </c>
      <c r="N9" s="36">
        <f>INDEX(aux!$N$3:$Q$4,MATCH(N$7,aux!$M$3:$M$4,0),IF($K$6=aux!$N$2,1)+IF($K$6=aux!$O$2,2)+IF($K$6=aux!$P$2,3)+IF($K$6=aux!$Q$2,4))*$D9</f>
        <v>34.285714285714285</v>
      </c>
      <c r="O9" s="22">
        <f>INDEX(aux!$N$3:$Q$4,MATCH(O$7,aux!$M$3:$M$4,0),IF($O$6=aux!$N$2,1)+IF($O$6=aux!$O$2,2)+IF($O$6=aux!$P$2,3)+IF($O$6=aux!$Q$2,4))*$C9</f>
        <v>19.5</v>
      </c>
      <c r="P9" s="22">
        <f>INDEX(aux!$N$3:$Q$4,MATCH(P$7,aux!$M$3:$M$4,0),IF($O$6=aux!$N$2,1)+IF($O$6=aux!$O$2,2)+IF($O$6=aux!$P$2,3)+IF($O$6=aux!$Q$2,4))*$D9</f>
        <v>27.857142857142858</v>
      </c>
      <c r="Q9" s="22">
        <f>INDEX(aux!$N$3:$Q$4,MATCH(Q$7,aux!$M$3:$M$4,0),IF($O$6=aux!$N$2,1)+IF($O$6=aux!$O$2,2)+IF($O$6=aux!$P$2,3)+IF($O$6=aux!$Q$2,4))*$C9</f>
        <v>27</v>
      </c>
      <c r="R9" s="36">
        <f>INDEX(aux!$N$3:$Q$4,MATCH(R$7,aux!$M$3:$M$4,0),IF($O$6=aux!$N$2,1)+IF($O$6=aux!$O$2,2)+IF($O$6=aux!$P$2,3)+IF($O$6=aux!$Q$2,4))*$D9</f>
        <v>38.571428571428569</v>
      </c>
      <c r="S9" s="22">
        <f>INDEX(aux!$N$3:$Q$4,MATCH(S$7,aux!$M$3:$M$4,0),IF($S$6=aux!$N$2,1)+IF($S$6=aux!$O$2,2)+IF($S$6=aux!$P$2,3)+IF($S$6=aux!$Q$2,4))*$C9</f>
        <v>21</v>
      </c>
      <c r="T9" s="22">
        <f>INDEX(aux!$N$3:$Q$4,MATCH(T$7,aux!$M$3:$M$4,0),IF($S$6=aux!$N$2,1)+IF($S$6=aux!$O$2,2)+IF($S$6=aux!$P$2,3)+IF($S$6=aux!$Q$2,4))*$D9</f>
        <v>29.999999999999996</v>
      </c>
      <c r="U9" s="22">
        <f>INDEX(aux!$N$3:$Q$4,MATCH(U$7,aux!$M$3:$M$4,0),IF($S$6=aux!$N$2,1)+IF($S$6=aux!$O$2,2)+IF($S$6=aux!$P$2,3)+IF($S$6=aux!$Q$2,4))*$C9</f>
        <v>30</v>
      </c>
      <c r="V9" s="23">
        <f>INDEX(aux!$N$3:$Q$4,MATCH(V$7,aux!$M$3:$M$4,0),IF($S$6=aux!$N$2,1)+IF($S$6=aux!$O$2,2)+IF($S$6=aux!$P$2,3)+IF($S$6=aux!$Q$2,4))*$D9</f>
        <v>42.857142857142854</v>
      </c>
    </row>
    <row r="10" spans="1:22" x14ac:dyDescent="0.25">
      <c r="B10" s="29">
        <v>8</v>
      </c>
      <c r="C10" s="5">
        <f>INDEX(aux!$W$2:$W$3,MATCH($B$7,aux!$V$2:$V$3,0))*$B10/10+MAX(INDEX(aux!$K$2:$K$3,MATCH(C$7,aux!$I$2:$I$3,0))*(IF(C$8=aux!$F$2,aux!$F$3,aux!$G$3))*INDEX(aux!$B$3:$C$7,MATCH($B$5,aux!$A$3:$A$7,0),(IF($B$6=aux!$B$2,1,2)))*($B10/10)^2,INDEX(aux!$K$2:$K$3,MATCH(C$7,aux!$I$2:$I$3,0))*VALUE(RIGHT($B$6,3))/(IF(C$8=aux!$F$2,aux!$F$4,aux!$G$4))*$B10/10,10*$B10/10,15)</f>
        <v>20</v>
      </c>
      <c r="D10" s="5">
        <f>INDEX(aux!$W$2:$W$3,MATCH($B$7,aux!$V$2:$V$3,0))*$B10/10+MAX(INDEX(aux!$K$2:$K$3,MATCH(D$7,aux!$I$2:$I$3,0))*(IF(D$8=aux!$F$2,aux!$F$3,aux!$G$3))*INDEX(aux!$B$3:$C$7,MATCH($B$5,aux!$A$3:$A$7,0),(IF($B$6=aux!$B$2,1,2)))*($B10/10)^2,INDEX(aux!$K$2:$K$3,MATCH(D$7,aux!$I$2:$I$3,0))*VALUE(RIGHT($B$6,3))/(IF(D$8=aux!$F$2,aux!$F$4,aux!$G$4))*$B10/10,10*$B10/10,15)</f>
        <v>28.571428571428573</v>
      </c>
      <c r="E10" s="5">
        <f>INDEX(aux!$W$2:$W$3,MATCH($B$7,aux!$V$2:$V$3,0))*$B10/10+MAX(INDEX(aux!$K$2:$K$3,MATCH(E$7,aux!$I$2:$I$3,0))*(IF(E$8=aux!$F$2,aux!$F$3,aux!$G$3))*INDEX(aux!$B$3:$C$7,MATCH($B$5,aux!$A$3:$A$7,0),(IF($B$6=aux!$B$2,1,2)))*($B10/10)^2,INDEX(aux!$K$2:$K$3,MATCH(E$7,aux!$I$2:$I$3,0))*VALUE(RIGHT($B$6,3))/(IF(E$8=aux!$F$2,aux!$F$4,aux!$G$4))*$B10/10,10*$B10/10,15)</f>
        <v>15</v>
      </c>
      <c r="F10" s="34">
        <f>INDEX(aux!$W$2:$W$3,MATCH($B$7,aux!$V$2:$V$3,0))*$B10/10+MAX(INDEX(aux!$K$2:$K$3,MATCH(F$7,aux!$I$2:$I$3,0))*(IF(F$8=aux!$F$2,aux!$F$3,aux!$G$3))*INDEX(aux!$B$3:$C$7,MATCH($B$5,aux!$A$3:$A$7,0),(IF($B$6=aux!$B$2,1,2)))*($B10/10)^2,INDEX(aux!$K$2:$K$3,MATCH(F$7,aux!$I$2:$I$3,0))*VALUE(RIGHT($B$6,3))/(IF(F$8=aux!$F$2,aux!$F$4,aux!$G$4))*$B10/10,10*$B10/10,15)</f>
        <v>20</v>
      </c>
      <c r="G10" s="9">
        <f>INDEX(aux!$N$3:$Q$4,MATCH(G$7,aux!$M$3:$M$4,0),IF($G$6=aux!$N$2,1)+IF($G$6=aux!$O$2,2)+IF($G$6=aux!$P$2,3)+IF($G$6=aux!$Q$2,4))*$C10</f>
        <v>20</v>
      </c>
      <c r="H10" s="9">
        <f>INDEX(aux!$N$3:$Q$4,MATCH(H$7,aux!$M$3:$M$4,0),IF($G$6=aux!$N$2,1)+IF($G$6=aux!$O$2,2)+IF($G$6=aux!$P$2,3)+IF($G$6=aux!$Q$2,4))*$D10</f>
        <v>28.571428571428573</v>
      </c>
      <c r="I10" s="9">
        <f>INDEX(aux!$N$3:$Q$4,MATCH(I$7,aux!$M$3:$M$4,0),IF($G$6=aux!$N$2,1)+IF($G$6=aux!$O$2,2)+IF($G$6=aux!$P$2,3)+IF($G$6=aux!$Q$2,4))*$C10</f>
        <v>20</v>
      </c>
      <c r="J10" s="37">
        <f>INDEX(aux!$N$3:$Q$4,MATCH(J$7,aux!$M$3:$M$4,0),IF($G$6=aux!$N$2,1)+IF($G$6=aux!$O$2,2)+IF($G$6=aux!$P$2,3)+IF($G$6=aux!$Q$2,4))*$D10</f>
        <v>28.571428571428573</v>
      </c>
      <c r="K10" s="9">
        <f>INDEX(aux!$N$3:$Q$4,MATCH(K$7,aux!$M$3:$M$4,0),IF($K$6=aux!$N$2,1)+IF($K$6=aux!$O$2,2)+IF($K$6=aux!$P$2,3)+IF($K$6=aux!$Q$2,4))*$C10</f>
        <v>24</v>
      </c>
      <c r="L10" s="9">
        <f>INDEX(aux!$N$3:$Q$4,MATCH(L$7,aux!$M$3:$M$4,0),IF($K$6=aux!$N$2,1)+IF($K$6=aux!$O$2,2)+IF($K$6=aux!$P$2,3)+IF($K$6=aux!$Q$2,4))*$D10</f>
        <v>34.285714285714285</v>
      </c>
      <c r="M10" s="9">
        <f>INDEX(aux!$N$3:$Q$4,MATCH(M$7,aux!$M$3:$M$4,0),IF($K$6=aux!$N$2,1)+IF($K$6=aux!$O$2,2)+IF($K$6=aux!$P$2,3)+IF($K$6=aux!$Q$2,4))*$C10</f>
        <v>32</v>
      </c>
      <c r="N10" s="37">
        <f>INDEX(aux!$N$3:$Q$4,MATCH(N$7,aux!$M$3:$M$4,0),IF($K$6=aux!$N$2,1)+IF($K$6=aux!$O$2,2)+IF($K$6=aux!$P$2,3)+IF($K$6=aux!$Q$2,4))*$D10</f>
        <v>45.714285714285722</v>
      </c>
      <c r="O10" s="9">
        <f>INDEX(aux!$N$3:$Q$4,MATCH(O$7,aux!$M$3:$M$4,0),IF($O$6=aux!$N$2,1)+IF($O$6=aux!$O$2,2)+IF($O$6=aux!$P$2,3)+IF($O$6=aux!$Q$2,4))*$C10</f>
        <v>26</v>
      </c>
      <c r="P10" s="9">
        <f>INDEX(aux!$N$3:$Q$4,MATCH(P$7,aux!$M$3:$M$4,0),IF($O$6=aux!$N$2,1)+IF($O$6=aux!$O$2,2)+IF($O$6=aux!$P$2,3)+IF($O$6=aux!$Q$2,4))*$D10</f>
        <v>37.142857142857146</v>
      </c>
      <c r="Q10" s="9">
        <f>INDEX(aux!$N$3:$Q$4,MATCH(Q$7,aux!$M$3:$M$4,0),IF($O$6=aux!$N$2,1)+IF($O$6=aux!$O$2,2)+IF($O$6=aux!$P$2,3)+IF($O$6=aux!$Q$2,4))*$C10</f>
        <v>36</v>
      </c>
      <c r="R10" s="37">
        <f>INDEX(aux!$N$3:$Q$4,MATCH(R$7,aux!$M$3:$M$4,0),IF($O$6=aux!$N$2,1)+IF($O$6=aux!$O$2,2)+IF($O$6=aux!$P$2,3)+IF($O$6=aux!$Q$2,4))*$D10</f>
        <v>51.428571428571431</v>
      </c>
      <c r="S10" s="9">
        <f>INDEX(aux!$N$3:$Q$4,MATCH(S$7,aux!$M$3:$M$4,0),IF($S$6=aux!$N$2,1)+IF($S$6=aux!$O$2,2)+IF($S$6=aux!$P$2,3)+IF($S$6=aux!$Q$2,4))*$C10</f>
        <v>28</v>
      </c>
      <c r="T10" s="9">
        <f>INDEX(aux!$N$3:$Q$4,MATCH(T$7,aux!$M$3:$M$4,0),IF($S$6=aux!$N$2,1)+IF($S$6=aux!$O$2,2)+IF($S$6=aux!$P$2,3)+IF($S$6=aux!$Q$2,4))*$D10</f>
        <v>40</v>
      </c>
      <c r="U10" s="9">
        <f>INDEX(aux!$N$3:$Q$4,MATCH(U$7,aux!$M$3:$M$4,0),IF($S$6=aux!$N$2,1)+IF($S$6=aux!$O$2,2)+IF($S$6=aux!$P$2,3)+IF($S$6=aux!$Q$2,4))*$C10</f>
        <v>40</v>
      </c>
      <c r="V10" s="15">
        <f>INDEX(aux!$N$3:$Q$4,MATCH(V$7,aux!$M$3:$M$4,0),IF($S$6=aux!$N$2,1)+IF($S$6=aux!$O$2,2)+IF($S$6=aux!$P$2,3)+IF($S$6=aux!$Q$2,4))*$D10</f>
        <v>57.142857142857146</v>
      </c>
    </row>
    <row r="11" spans="1:22" x14ac:dyDescent="0.25">
      <c r="B11" s="29">
        <v>10</v>
      </c>
      <c r="C11" s="5">
        <f>INDEX(aux!$W$2:$W$3,MATCH($B$7,aux!$V$2:$V$3,0))*$B11/10+MAX(INDEX(aux!$K$2:$K$3,MATCH(C$7,aux!$I$2:$I$3,0))*(IF(C$8=aux!$F$2,aux!$F$3,aux!$G$3))*INDEX(aux!$B$3:$C$7,MATCH($B$5,aux!$A$3:$A$7,0),(IF($B$6=aux!$B$2,1,2)))*($B11/10)^2,INDEX(aux!$K$2:$K$3,MATCH(C$7,aux!$I$2:$I$3,0))*VALUE(RIGHT($B$6,3))/(IF(C$8=aux!$F$2,aux!$F$4,aux!$G$4))*$B11/10,10*$B11/10,15)</f>
        <v>25</v>
      </c>
      <c r="D11" s="5">
        <f>INDEX(aux!$W$2:$W$3,MATCH($B$7,aux!$V$2:$V$3,0))*$B11/10+MAX(INDEX(aux!$K$2:$K$3,MATCH(D$7,aux!$I$2:$I$3,0))*(IF(D$8=aux!$F$2,aux!$F$3,aux!$G$3))*INDEX(aux!$B$3:$C$7,MATCH($B$5,aux!$A$3:$A$7,0),(IF($B$6=aux!$B$2,1,2)))*($B11/10)^2,INDEX(aux!$K$2:$K$3,MATCH(D$7,aux!$I$2:$I$3,0))*VALUE(RIGHT($B$6,3))/(IF(D$8=aux!$F$2,aux!$F$4,aux!$G$4))*$B11/10,10*$B11/10,15)</f>
        <v>35.714285714285715</v>
      </c>
      <c r="E11" s="5">
        <f>INDEX(aux!$W$2:$W$3,MATCH($B$7,aux!$V$2:$V$3,0))*$B11/10+MAX(INDEX(aux!$K$2:$K$3,MATCH(E$7,aux!$I$2:$I$3,0))*(IF(E$8=aux!$F$2,aux!$F$3,aux!$G$3))*INDEX(aux!$B$3:$C$7,MATCH($B$5,aux!$A$3:$A$7,0),(IF($B$6=aux!$B$2,1,2)))*($B11/10)^2,INDEX(aux!$K$2:$K$3,MATCH(E$7,aux!$I$2:$I$3,0))*VALUE(RIGHT($B$6,3))/(IF(E$8=aux!$F$2,aux!$F$4,aux!$G$4))*$B11/10,10*$B11/10,15)</f>
        <v>17.5</v>
      </c>
      <c r="F11" s="34">
        <f>INDEX(aux!$W$2:$W$3,MATCH($B$7,aux!$V$2:$V$3,0))*$B11/10+MAX(INDEX(aux!$K$2:$K$3,MATCH(F$7,aux!$I$2:$I$3,0))*(IF(F$8=aux!$F$2,aux!$F$3,aux!$G$3))*INDEX(aux!$B$3:$C$7,MATCH($B$5,aux!$A$3:$A$7,0),(IF($B$6=aux!$B$2,1,2)))*($B11/10)^2,INDEX(aux!$K$2:$K$3,MATCH(F$7,aux!$I$2:$I$3,0))*VALUE(RIGHT($B$6,3))/(IF(F$8=aux!$F$2,aux!$F$4,aux!$G$4))*$B11/10,10*$B11/10,15)</f>
        <v>25</v>
      </c>
      <c r="G11" s="9">
        <f>INDEX(aux!$N$3:$Q$4,MATCH(G$7,aux!$M$3:$M$4,0),IF($G$6=aux!$N$2,1)+IF($G$6=aux!$O$2,2)+IF($G$6=aux!$P$2,3)+IF($G$6=aux!$Q$2,4))*$C11</f>
        <v>25</v>
      </c>
      <c r="H11" s="9">
        <f>INDEX(aux!$N$3:$Q$4,MATCH(H$7,aux!$M$3:$M$4,0),IF($G$6=aux!$N$2,1)+IF($G$6=aux!$O$2,2)+IF($G$6=aux!$P$2,3)+IF($G$6=aux!$Q$2,4))*$D11</f>
        <v>35.714285714285715</v>
      </c>
      <c r="I11" s="9">
        <f>INDEX(aux!$N$3:$Q$4,MATCH(I$7,aux!$M$3:$M$4,0),IF($G$6=aux!$N$2,1)+IF($G$6=aux!$O$2,2)+IF($G$6=aux!$P$2,3)+IF($G$6=aux!$Q$2,4))*$C11</f>
        <v>25</v>
      </c>
      <c r="J11" s="37">
        <f>INDEX(aux!$N$3:$Q$4,MATCH(J$7,aux!$M$3:$M$4,0),IF($G$6=aux!$N$2,1)+IF($G$6=aux!$O$2,2)+IF($G$6=aux!$P$2,3)+IF($G$6=aux!$Q$2,4))*$D11</f>
        <v>35.714285714285715</v>
      </c>
      <c r="K11" s="9">
        <f>INDEX(aux!$N$3:$Q$4,MATCH(K$7,aux!$M$3:$M$4,0),IF($K$6=aux!$N$2,1)+IF($K$6=aux!$O$2,2)+IF($K$6=aux!$P$2,3)+IF($K$6=aux!$Q$2,4))*$C11</f>
        <v>30</v>
      </c>
      <c r="L11" s="9">
        <f>INDEX(aux!$N$3:$Q$4,MATCH(L$7,aux!$M$3:$M$4,0),IF($K$6=aux!$N$2,1)+IF($K$6=aux!$O$2,2)+IF($K$6=aux!$P$2,3)+IF($K$6=aux!$Q$2,4))*$D11</f>
        <v>42.857142857142854</v>
      </c>
      <c r="M11" s="9">
        <f>INDEX(aux!$N$3:$Q$4,MATCH(M$7,aux!$M$3:$M$4,0),IF($K$6=aux!$N$2,1)+IF($K$6=aux!$O$2,2)+IF($K$6=aux!$P$2,3)+IF($K$6=aux!$Q$2,4))*$C11</f>
        <v>40</v>
      </c>
      <c r="N11" s="37">
        <f>INDEX(aux!$N$3:$Q$4,MATCH(N$7,aux!$M$3:$M$4,0),IF($K$6=aux!$N$2,1)+IF($K$6=aux!$O$2,2)+IF($K$6=aux!$P$2,3)+IF($K$6=aux!$Q$2,4))*$D11</f>
        <v>57.142857142857146</v>
      </c>
      <c r="O11" s="9">
        <f>INDEX(aux!$N$3:$Q$4,MATCH(O$7,aux!$M$3:$M$4,0),IF($O$6=aux!$N$2,1)+IF($O$6=aux!$O$2,2)+IF($O$6=aux!$P$2,3)+IF($O$6=aux!$Q$2,4))*$C11</f>
        <v>32.5</v>
      </c>
      <c r="P11" s="9">
        <f>INDEX(aux!$N$3:$Q$4,MATCH(P$7,aux!$M$3:$M$4,0),IF($O$6=aux!$N$2,1)+IF($O$6=aux!$O$2,2)+IF($O$6=aux!$P$2,3)+IF($O$6=aux!$Q$2,4))*$D11</f>
        <v>46.428571428571431</v>
      </c>
      <c r="Q11" s="9">
        <f>INDEX(aux!$N$3:$Q$4,MATCH(Q$7,aux!$M$3:$M$4,0),IF($O$6=aux!$N$2,1)+IF($O$6=aux!$O$2,2)+IF($O$6=aux!$P$2,3)+IF($O$6=aux!$Q$2,4))*$C11</f>
        <v>45</v>
      </c>
      <c r="R11" s="37">
        <f>INDEX(aux!$N$3:$Q$4,MATCH(R$7,aux!$M$3:$M$4,0),IF($O$6=aux!$N$2,1)+IF($O$6=aux!$O$2,2)+IF($O$6=aux!$P$2,3)+IF($O$6=aux!$Q$2,4))*$D11</f>
        <v>64.285714285714292</v>
      </c>
      <c r="S11" s="9">
        <f>INDEX(aux!$N$3:$Q$4,MATCH(S$7,aux!$M$3:$M$4,0),IF($S$6=aux!$N$2,1)+IF($S$6=aux!$O$2,2)+IF($S$6=aux!$P$2,3)+IF($S$6=aux!$Q$2,4))*$C11</f>
        <v>35</v>
      </c>
      <c r="T11" s="9">
        <f>INDEX(aux!$N$3:$Q$4,MATCH(T$7,aux!$M$3:$M$4,0),IF($S$6=aux!$N$2,1)+IF($S$6=aux!$O$2,2)+IF($S$6=aux!$P$2,3)+IF($S$6=aux!$Q$2,4))*$D11</f>
        <v>50</v>
      </c>
      <c r="U11" s="9">
        <f>INDEX(aux!$N$3:$Q$4,MATCH(U$7,aux!$M$3:$M$4,0),IF($S$6=aux!$N$2,1)+IF($S$6=aux!$O$2,2)+IF($S$6=aux!$P$2,3)+IF($S$6=aux!$Q$2,4))*$C11</f>
        <v>50</v>
      </c>
      <c r="V11" s="15">
        <f>INDEX(aux!$N$3:$Q$4,MATCH(V$7,aux!$M$3:$M$4,0),IF($S$6=aux!$N$2,1)+IF($S$6=aux!$O$2,2)+IF($S$6=aux!$P$2,3)+IF($S$6=aux!$Q$2,4))*$D11</f>
        <v>71.428571428571431</v>
      </c>
    </row>
    <row r="12" spans="1:22" x14ac:dyDescent="0.25">
      <c r="B12" s="29">
        <v>12</v>
      </c>
      <c r="C12" s="5">
        <f>INDEX(aux!$W$2:$W$3,MATCH($B$7,aux!$V$2:$V$3,0))*$B12/10+MAX(INDEX(aux!$K$2:$K$3,MATCH(C$7,aux!$I$2:$I$3,0))*(IF(C$8=aux!$F$2,aux!$F$3,aux!$G$3))*INDEX(aux!$B$3:$C$7,MATCH($B$5,aux!$A$3:$A$7,0),(IF($B$6=aux!$B$2,1,2)))*($B12/10)^2,INDEX(aux!$K$2:$K$3,MATCH(C$7,aux!$I$2:$I$3,0))*VALUE(RIGHT($B$6,3))/(IF(C$8=aux!$F$2,aux!$F$4,aux!$G$4))*$B12/10,10*$B12/10,15)</f>
        <v>30</v>
      </c>
      <c r="D12" s="5">
        <f>INDEX(aux!$W$2:$W$3,MATCH($B$7,aux!$V$2:$V$3,0))*$B12/10+MAX(INDEX(aux!$K$2:$K$3,MATCH(D$7,aux!$I$2:$I$3,0))*(IF(D$8=aux!$F$2,aux!$F$3,aux!$G$3))*INDEX(aux!$B$3:$C$7,MATCH($B$5,aux!$A$3:$A$7,0),(IF($B$6=aux!$B$2,1,2)))*($B12/10)^2,INDEX(aux!$K$2:$K$3,MATCH(D$7,aux!$I$2:$I$3,0))*VALUE(RIGHT($B$6,3))/(IF(D$8=aux!$F$2,aux!$F$4,aux!$G$4))*$B12/10,10*$B12/10,15)</f>
        <v>42.857142857142854</v>
      </c>
      <c r="E12" s="5">
        <f>INDEX(aux!$W$2:$W$3,MATCH($B$7,aux!$V$2:$V$3,0))*$B12/10+MAX(INDEX(aux!$K$2:$K$3,MATCH(E$7,aux!$I$2:$I$3,0))*(IF(E$8=aux!$F$2,aux!$F$3,aux!$G$3))*INDEX(aux!$B$3:$C$7,MATCH($B$5,aux!$A$3:$A$7,0),(IF($B$6=aux!$B$2,1,2)))*($B12/10)^2,INDEX(aux!$K$2:$K$3,MATCH(E$7,aux!$I$2:$I$3,0))*VALUE(RIGHT($B$6,3))/(IF(E$8=aux!$F$2,aux!$F$4,aux!$G$4))*$B12/10,10*$B12/10,15)</f>
        <v>21</v>
      </c>
      <c r="F12" s="34">
        <f>INDEX(aux!$W$2:$W$3,MATCH($B$7,aux!$V$2:$V$3,0))*$B12/10+MAX(INDEX(aux!$K$2:$K$3,MATCH(F$7,aux!$I$2:$I$3,0))*(IF(F$8=aux!$F$2,aux!$F$3,aux!$G$3))*INDEX(aux!$B$3:$C$7,MATCH($B$5,aux!$A$3:$A$7,0),(IF($B$6=aux!$B$2,1,2)))*($B12/10)^2,INDEX(aux!$K$2:$K$3,MATCH(F$7,aux!$I$2:$I$3,0))*VALUE(RIGHT($B$6,3))/(IF(F$8=aux!$F$2,aux!$F$4,aux!$G$4))*$B12/10,10*$B12/10,15)</f>
        <v>30</v>
      </c>
      <c r="G12" s="9">
        <f>INDEX(aux!$N$3:$Q$4,MATCH(G$7,aux!$M$3:$M$4,0),IF($G$6=aux!$N$2,1)+IF($G$6=aux!$O$2,2)+IF($G$6=aux!$P$2,3)+IF($G$6=aux!$Q$2,4))*$C12</f>
        <v>30</v>
      </c>
      <c r="H12" s="9">
        <f>INDEX(aux!$N$3:$Q$4,MATCH(H$7,aux!$M$3:$M$4,0),IF($G$6=aux!$N$2,1)+IF($G$6=aux!$O$2,2)+IF($G$6=aux!$P$2,3)+IF($G$6=aux!$Q$2,4))*$D12</f>
        <v>42.857142857142854</v>
      </c>
      <c r="I12" s="9">
        <f>INDEX(aux!$N$3:$Q$4,MATCH(I$7,aux!$M$3:$M$4,0),IF($G$6=aux!$N$2,1)+IF($G$6=aux!$O$2,2)+IF($G$6=aux!$P$2,3)+IF($G$6=aux!$Q$2,4))*$C12</f>
        <v>30</v>
      </c>
      <c r="J12" s="37">
        <f>INDEX(aux!$N$3:$Q$4,MATCH(J$7,aux!$M$3:$M$4,0),IF($G$6=aux!$N$2,1)+IF($G$6=aux!$O$2,2)+IF($G$6=aux!$P$2,3)+IF($G$6=aux!$Q$2,4))*$D12</f>
        <v>42.857142857142854</v>
      </c>
      <c r="K12" s="9">
        <f>INDEX(aux!$N$3:$Q$4,MATCH(K$7,aux!$M$3:$M$4,0),IF($K$6=aux!$N$2,1)+IF($K$6=aux!$O$2,2)+IF($K$6=aux!$P$2,3)+IF($K$6=aux!$Q$2,4))*$C12</f>
        <v>36</v>
      </c>
      <c r="L12" s="9">
        <f>INDEX(aux!$N$3:$Q$4,MATCH(L$7,aux!$M$3:$M$4,0),IF($K$6=aux!$N$2,1)+IF($K$6=aux!$O$2,2)+IF($K$6=aux!$P$2,3)+IF($K$6=aux!$Q$2,4))*$D12</f>
        <v>51.428571428571423</v>
      </c>
      <c r="M12" s="9">
        <f>INDEX(aux!$N$3:$Q$4,MATCH(M$7,aux!$M$3:$M$4,0),IF($K$6=aux!$N$2,1)+IF($K$6=aux!$O$2,2)+IF($K$6=aux!$P$2,3)+IF($K$6=aux!$Q$2,4))*$C12</f>
        <v>48</v>
      </c>
      <c r="N12" s="37">
        <f>INDEX(aux!$N$3:$Q$4,MATCH(N$7,aux!$M$3:$M$4,0),IF($K$6=aux!$N$2,1)+IF($K$6=aux!$O$2,2)+IF($K$6=aux!$P$2,3)+IF($K$6=aux!$Q$2,4))*$D12</f>
        <v>68.571428571428569</v>
      </c>
      <c r="O12" s="9">
        <f>INDEX(aux!$N$3:$Q$4,MATCH(O$7,aux!$M$3:$M$4,0),IF($O$6=aux!$N$2,1)+IF($O$6=aux!$O$2,2)+IF($O$6=aux!$P$2,3)+IF($O$6=aux!$Q$2,4))*$C12</f>
        <v>39</v>
      </c>
      <c r="P12" s="9">
        <f>INDEX(aux!$N$3:$Q$4,MATCH(P$7,aux!$M$3:$M$4,0),IF($O$6=aux!$N$2,1)+IF($O$6=aux!$O$2,2)+IF($O$6=aux!$P$2,3)+IF($O$6=aux!$Q$2,4))*$D12</f>
        <v>55.714285714285715</v>
      </c>
      <c r="Q12" s="9">
        <f>INDEX(aux!$N$3:$Q$4,MATCH(Q$7,aux!$M$3:$M$4,0),IF($O$6=aux!$N$2,1)+IF($O$6=aux!$O$2,2)+IF($O$6=aux!$P$2,3)+IF($O$6=aux!$Q$2,4))*$C12</f>
        <v>54</v>
      </c>
      <c r="R12" s="37">
        <f>INDEX(aux!$N$3:$Q$4,MATCH(R$7,aux!$M$3:$M$4,0),IF($O$6=aux!$N$2,1)+IF($O$6=aux!$O$2,2)+IF($O$6=aux!$P$2,3)+IF($O$6=aux!$Q$2,4))*$D12</f>
        <v>77.142857142857139</v>
      </c>
      <c r="S12" s="9">
        <f>INDEX(aux!$N$3:$Q$4,MATCH(S$7,aux!$M$3:$M$4,0),IF($S$6=aux!$N$2,1)+IF($S$6=aux!$O$2,2)+IF($S$6=aux!$P$2,3)+IF($S$6=aux!$Q$2,4))*$C12</f>
        <v>42</v>
      </c>
      <c r="T12" s="9">
        <f>INDEX(aux!$N$3:$Q$4,MATCH(T$7,aux!$M$3:$M$4,0),IF($S$6=aux!$N$2,1)+IF($S$6=aux!$O$2,2)+IF($S$6=aux!$P$2,3)+IF($S$6=aux!$Q$2,4))*$D12</f>
        <v>59.999999999999993</v>
      </c>
      <c r="U12" s="9">
        <f>INDEX(aux!$N$3:$Q$4,MATCH(U$7,aux!$M$3:$M$4,0),IF($S$6=aux!$N$2,1)+IF($S$6=aux!$O$2,2)+IF($S$6=aux!$P$2,3)+IF($S$6=aux!$Q$2,4))*$C12</f>
        <v>60</v>
      </c>
      <c r="V12" s="15">
        <f>INDEX(aux!$N$3:$Q$4,MATCH(V$7,aux!$M$3:$M$4,0),IF($S$6=aux!$N$2,1)+IF($S$6=aux!$O$2,2)+IF($S$6=aux!$P$2,3)+IF($S$6=aux!$Q$2,4))*$D12</f>
        <v>85.714285714285708</v>
      </c>
    </row>
    <row r="13" spans="1:22" x14ac:dyDescent="0.25">
      <c r="B13" s="29">
        <v>14</v>
      </c>
      <c r="C13" s="5">
        <f>INDEX(aux!$W$2:$W$3,MATCH($B$7,aux!$V$2:$V$3,0))*$B13/10+MAX(INDEX(aux!$K$2:$K$3,MATCH(C$7,aux!$I$2:$I$3,0))*(IF(C$8=aux!$F$2,aux!$F$3,aux!$G$3))*INDEX(aux!$B$3:$C$7,MATCH($B$5,aux!$A$3:$A$7,0),(IF($B$6=aux!$B$2,1,2)))*($B13/10)^2,INDEX(aux!$K$2:$K$3,MATCH(C$7,aux!$I$2:$I$3,0))*VALUE(RIGHT($B$6,3))/(IF(C$8=aux!$F$2,aux!$F$4,aux!$G$4))*$B13/10,10*$B13/10,15)</f>
        <v>35</v>
      </c>
      <c r="D13" s="5">
        <f>INDEX(aux!$W$2:$W$3,MATCH($B$7,aux!$V$2:$V$3,0))*$B13/10+MAX(INDEX(aux!$K$2:$K$3,MATCH(D$7,aux!$I$2:$I$3,0))*(IF(D$8=aux!$F$2,aux!$F$3,aux!$G$3))*INDEX(aux!$B$3:$C$7,MATCH($B$5,aux!$A$3:$A$7,0),(IF($B$6=aux!$B$2,1,2)))*($B13/10)^2,INDEX(aux!$K$2:$K$3,MATCH(D$7,aux!$I$2:$I$3,0))*VALUE(RIGHT($B$6,3))/(IF(D$8=aux!$F$2,aux!$F$4,aux!$G$4))*$B13/10,10*$B13/10,15)</f>
        <v>50</v>
      </c>
      <c r="E13" s="5">
        <f>INDEX(aux!$W$2:$W$3,MATCH($B$7,aux!$V$2:$V$3,0))*$B13/10+MAX(INDEX(aux!$K$2:$K$3,MATCH(E$7,aux!$I$2:$I$3,0))*(IF(E$8=aux!$F$2,aux!$F$3,aux!$G$3))*INDEX(aux!$B$3:$C$7,MATCH($B$5,aux!$A$3:$A$7,0),(IF($B$6=aux!$B$2,1,2)))*($B13/10)^2,INDEX(aux!$K$2:$K$3,MATCH(E$7,aux!$I$2:$I$3,0))*VALUE(RIGHT($B$6,3))/(IF(E$8=aux!$F$2,aux!$F$4,aux!$G$4))*$B13/10,10*$B13/10,15)</f>
        <v>24.5</v>
      </c>
      <c r="F13" s="34">
        <f>INDEX(aux!$W$2:$W$3,MATCH($B$7,aux!$V$2:$V$3,0))*$B13/10+MAX(INDEX(aux!$K$2:$K$3,MATCH(F$7,aux!$I$2:$I$3,0))*(IF(F$8=aux!$F$2,aux!$F$3,aux!$G$3))*INDEX(aux!$B$3:$C$7,MATCH($B$5,aux!$A$3:$A$7,0),(IF($B$6=aux!$B$2,1,2)))*($B13/10)^2,INDEX(aux!$K$2:$K$3,MATCH(F$7,aux!$I$2:$I$3,0))*VALUE(RIGHT($B$6,3))/(IF(F$8=aux!$F$2,aux!$F$4,aux!$G$4))*$B13/10,10*$B13/10,15)</f>
        <v>35</v>
      </c>
      <c r="G13" s="9">
        <f>INDEX(aux!$N$3:$Q$4,MATCH(G$7,aux!$M$3:$M$4,0),IF($G$6=aux!$N$2,1)+IF($G$6=aux!$O$2,2)+IF($G$6=aux!$P$2,3)+IF($G$6=aux!$Q$2,4))*$C13</f>
        <v>35</v>
      </c>
      <c r="H13" s="9">
        <f>INDEX(aux!$N$3:$Q$4,MATCH(H$7,aux!$M$3:$M$4,0),IF($G$6=aux!$N$2,1)+IF($G$6=aux!$O$2,2)+IF($G$6=aux!$P$2,3)+IF($G$6=aux!$Q$2,4))*$D13</f>
        <v>50</v>
      </c>
      <c r="I13" s="9">
        <f>INDEX(aux!$N$3:$Q$4,MATCH(I$7,aux!$M$3:$M$4,0),IF($G$6=aux!$N$2,1)+IF($G$6=aux!$O$2,2)+IF($G$6=aux!$P$2,3)+IF($G$6=aux!$Q$2,4))*$C13</f>
        <v>35</v>
      </c>
      <c r="J13" s="37">
        <f>INDEX(aux!$N$3:$Q$4,MATCH(J$7,aux!$M$3:$M$4,0),IF($G$6=aux!$N$2,1)+IF($G$6=aux!$O$2,2)+IF($G$6=aux!$P$2,3)+IF($G$6=aux!$Q$2,4))*$D13</f>
        <v>50</v>
      </c>
      <c r="K13" s="9">
        <f>INDEX(aux!$N$3:$Q$4,MATCH(K$7,aux!$M$3:$M$4,0),IF($K$6=aux!$N$2,1)+IF($K$6=aux!$O$2,2)+IF($K$6=aux!$P$2,3)+IF($K$6=aux!$Q$2,4))*$C13</f>
        <v>42</v>
      </c>
      <c r="L13" s="9">
        <f>INDEX(aux!$N$3:$Q$4,MATCH(L$7,aux!$M$3:$M$4,0),IF($K$6=aux!$N$2,1)+IF($K$6=aux!$O$2,2)+IF($K$6=aux!$P$2,3)+IF($K$6=aux!$Q$2,4))*$D13</f>
        <v>60</v>
      </c>
      <c r="M13" s="9">
        <f>INDEX(aux!$N$3:$Q$4,MATCH(M$7,aux!$M$3:$M$4,0),IF($K$6=aux!$N$2,1)+IF($K$6=aux!$O$2,2)+IF($K$6=aux!$P$2,3)+IF($K$6=aux!$Q$2,4))*$C13</f>
        <v>56</v>
      </c>
      <c r="N13" s="37">
        <f>INDEX(aux!$N$3:$Q$4,MATCH(N$7,aux!$M$3:$M$4,0),IF($K$6=aux!$N$2,1)+IF($K$6=aux!$O$2,2)+IF($K$6=aux!$P$2,3)+IF($K$6=aux!$Q$2,4))*$D13</f>
        <v>80</v>
      </c>
      <c r="O13" s="9">
        <f>INDEX(aux!$N$3:$Q$4,MATCH(O$7,aux!$M$3:$M$4,0),IF($O$6=aux!$N$2,1)+IF($O$6=aux!$O$2,2)+IF($O$6=aux!$P$2,3)+IF($O$6=aux!$Q$2,4))*$C13</f>
        <v>45.5</v>
      </c>
      <c r="P13" s="9">
        <f>INDEX(aux!$N$3:$Q$4,MATCH(P$7,aux!$M$3:$M$4,0),IF($O$6=aux!$N$2,1)+IF($O$6=aux!$O$2,2)+IF($O$6=aux!$P$2,3)+IF($O$6=aux!$Q$2,4))*$D13</f>
        <v>65</v>
      </c>
      <c r="Q13" s="9">
        <f>INDEX(aux!$N$3:$Q$4,MATCH(Q$7,aux!$M$3:$M$4,0),IF($O$6=aux!$N$2,1)+IF($O$6=aux!$O$2,2)+IF($O$6=aux!$P$2,3)+IF($O$6=aux!$Q$2,4))*$C13</f>
        <v>63</v>
      </c>
      <c r="R13" s="37">
        <f>INDEX(aux!$N$3:$Q$4,MATCH(R$7,aux!$M$3:$M$4,0),IF($O$6=aux!$N$2,1)+IF($O$6=aux!$O$2,2)+IF($O$6=aux!$P$2,3)+IF($O$6=aux!$Q$2,4))*$D13</f>
        <v>90</v>
      </c>
      <c r="S13" s="9">
        <f>INDEX(aux!$N$3:$Q$4,MATCH(S$7,aux!$M$3:$M$4,0),IF($S$6=aux!$N$2,1)+IF($S$6=aux!$O$2,2)+IF($S$6=aux!$P$2,3)+IF($S$6=aux!$Q$2,4))*$C13</f>
        <v>49</v>
      </c>
      <c r="T13" s="9">
        <f>INDEX(aux!$N$3:$Q$4,MATCH(T$7,aux!$M$3:$M$4,0),IF($S$6=aux!$N$2,1)+IF($S$6=aux!$O$2,2)+IF($S$6=aux!$P$2,3)+IF($S$6=aux!$Q$2,4))*$D13</f>
        <v>70</v>
      </c>
      <c r="U13" s="9">
        <f>INDEX(aux!$N$3:$Q$4,MATCH(U$7,aux!$M$3:$M$4,0),IF($S$6=aux!$N$2,1)+IF($S$6=aux!$O$2,2)+IF($S$6=aux!$P$2,3)+IF($S$6=aux!$Q$2,4))*$C13</f>
        <v>70</v>
      </c>
      <c r="V13" s="15">
        <f>INDEX(aux!$N$3:$Q$4,MATCH(V$7,aux!$M$3:$M$4,0),IF($S$6=aux!$N$2,1)+IF($S$6=aux!$O$2,2)+IF($S$6=aux!$P$2,3)+IF($S$6=aux!$Q$2,4))*$D13</f>
        <v>100</v>
      </c>
    </row>
    <row r="14" spans="1:22" x14ac:dyDescent="0.25">
      <c r="B14" s="29">
        <v>16</v>
      </c>
      <c r="C14" s="5">
        <f>INDEX(aux!$W$2:$W$3,MATCH($B$7,aux!$V$2:$V$3,0))*$B14/10+MAX(INDEX(aux!$K$2:$K$3,MATCH(C$7,aux!$I$2:$I$3,0))*(IF(C$8=aux!$F$2,aux!$F$3,aux!$G$3))*INDEX(aux!$B$3:$C$7,MATCH($B$5,aux!$A$3:$A$7,0),(IF($B$6=aux!$B$2,1,2)))*($B14/10)^2,INDEX(aux!$K$2:$K$3,MATCH(C$7,aux!$I$2:$I$3,0))*VALUE(RIGHT($B$6,3))/(IF(C$8=aux!$F$2,aux!$F$4,aux!$G$4))*$B14/10,10*$B14/10,15)</f>
        <v>40</v>
      </c>
      <c r="D14" s="5">
        <f>INDEX(aux!$W$2:$W$3,MATCH($B$7,aux!$V$2:$V$3,0))*$B14/10+MAX(INDEX(aux!$K$2:$K$3,MATCH(D$7,aux!$I$2:$I$3,0))*(IF(D$8=aux!$F$2,aux!$F$3,aux!$G$3))*INDEX(aux!$B$3:$C$7,MATCH($B$5,aux!$A$3:$A$7,0),(IF($B$6=aux!$B$2,1,2)))*($B14/10)^2,INDEX(aux!$K$2:$K$3,MATCH(D$7,aux!$I$2:$I$3,0))*VALUE(RIGHT($B$6,3))/(IF(D$8=aux!$F$2,aux!$F$4,aux!$G$4))*$B14/10,10*$B14/10,15)</f>
        <v>57.142857142857146</v>
      </c>
      <c r="E14" s="5">
        <f>INDEX(aux!$W$2:$W$3,MATCH($B$7,aux!$V$2:$V$3,0))*$B14/10+MAX(INDEX(aux!$K$2:$K$3,MATCH(E$7,aux!$I$2:$I$3,0))*(IF(E$8=aux!$F$2,aux!$F$3,aux!$G$3))*INDEX(aux!$B$3:$C$7,MATCH($B$5,aux!$A$3:$A$7,0),(IF($B$6=aux!$B$2,1,2)))*($B14/10)^2,INDEX(aux!$K$2:$K$3,MATCH(E$7,aux!$I$2:$I$3,0))*VALUE(RIGHT($B$6,3))/(IF(E$8=aux!$F$2,aux!$F$4,aux!$G$4))*$B14/10,10*$B14/10,15)</f>
        <v>28</v>
      </c>
      <c r="F14" s="34">
        <f>INDEX(aux!$W$2:$W$3,MATCH($B$7,aux!$V$2:$V$3,0))*$B14/10+MAX(INDEX(aux!$K$2:$K$3,MATCH(F$7,aux!$I$2:$I$3,0))*(IF(F$8=aux!$F$2,aux!$F$3,aux!$G$3))*INDEX(aux!$B$3:$C$7,MATCH($B$5,aux!$A$3:$A$7,0),(IF($B$6=aux!$B$2,1,2)))*($B14/10)^2,INDEX(aux!$K$2:$K$3,MATCH(F$7,aux!$I$2:$I$3,0))*VALUE(RIGHT($B$6,3))/(IF(F$8=aux!$F$2,aux!$F$4,aux!$G$4))*$B14/10,10*$B14/10,15)</f>
        <v>40</v>
      </c>
      <c r="G14" s="9">
        <f>INDEX(aux!$N$3:$Q$4,MATCH(G$7,aux!$M$3:$M$4,0),IF($G$6=aux!$N$2,1)+IF($G$6=aux!$O$2,2)+IF($G$6=aux!$P$2,3)+IF($G$6=aux!$Q$2,4))*$C14</f>
        <v>40</v>
      </c>
      <c r="H14" s="9">
        <f>INDEX(aux!$N$3:$Q$4,MATCH(H$7,aux!$M$3:$M$4,0),IF($G$6=aux!$N$2,1)+IF($G$6=aux!$O$2,2)+IF($G$6=aux!$P$2,3)+IF($G$6=aux!$Q$2,4))*$D14</f>
        <v>57.142857142857146</v>
      </c>
      <c r="I14" s="9">
        <f>INDEX(aux!$N$3:$Q$4,MATCH(I$7,aux!$M$3:$M$4,0),IF($G$6=aux!$N$2,1)+IF($G$6=aux!$O$2,2)+IF($G$6=aux!$P$2,3)+IF($G$6=aux!$Q$2,4))*$C14</f>
        <v>40</v>
      </c>
      <c r="J14" s="37">
        <f>INDEX(aux!$N$3:$Q$4,MATCH(J$7,aux!$M$3:$M$4,0),IF($G$6=aux!$N$2,1)+IF($G$6=aux!$O$2,2)+IF($G$6=aux!$P$2,3)+IF($G$6=aux!$Q$2,4))*$D14</f>
        <v>57.142857142857146</v>
      </c>
      <c r="K14" s="9">
        <f>INDEX(aux!$N$3:$Q$4,MATCH(K$7,aux!$M$3:$M$4,0),IF($K$6=aux!$N$2,1)+IF($K$6=aux!$O$2,2)+IF($K$6=aux!$P$2,3)+IF($K$6=aux!$Q$2,4))*$C14</f>
        <v>48</v>
      </c>
      <c r="L14" s="9">
        <f>INDEX(aux!$N$3:$Q$4,MATCH(L$7,aux!$M$3:$M$4,0),IF($K$6=aux!$N$2,1)+IF($K$6=aux!$O$2,2)+IF($K$6=aux!$P$2,3)+IF($K$6=aux!$Q$2,4))*$D14</f>
        <v>68.571428571428569</v>
      </c>
      <c r="M14" s="9">
        <f>INDEX(aux!$N$3:$Q$4,MATCH(M$7,aux!$M$3:$M$4,0),IF($K$6=aux!$N$2,1)+IF($K$6=aux!$O$2,2)+IF($K$6=aux!$P$2,3)+IF($K$6=aux!$Q$2,4))*$C14</f>
        <v>64</v>
      </c>
      <c r="N14" s="37">
        <f>INDEX(aux!$N$3:$Q$4,MATCH(N$7,aux!$M$3:$M$4,0),IF($K$6=aux!$N$2,1)+IF($K$6=aux!$O$2,2)+IF($K$6=aux!$P$2,3)+IF($K$6=aux!$Q$2,4))*$D14</f>
        <v>91.428571428571445</v>
      </c>
      <c r="O14" s="9">
        <f>INDEX(aux!$N$3:$Q$4,MATCH(O$7,aux!$M$3:$M$4,0),IF($O$6=aux!$N$2,1)+IF($O$6=aux!$O$2,2)+IF($O$6=aux!$P$2,3)+IF($O$6=aux!$Q$2,4))*$C14</f>
        <v>52</v>
      </c>
      <c r="P14" s="9">
        <f>INDEX(aux!$N$3:$Q$4,MATCH(P$7,aux!$M$3:$M$4,0),IF($O$6=aux!$N$2,1)+IF($O$6=aux!$O$2,2)+IF($O$6=aux!$P$2,3)+IF($O$6=aux!$Q$2,4))*$D14</f>
        <v>74.285714285714292</v>
      </c>
      <c r="Q14" s="9">
        <f>INDEX(aux!$N$3:$Q$4,MATCH(Q$7,aux!$M$3:$M$4,0),IF($O$6=aux!$N$2,1)+IF($O$6=aux!$O$2,2)+IF($O$6=aux!$P$2,3)+IF($O$6=aux!$Q$2,4))*$C14</f>
        <v>72</v>
      </c>
      <c r="R14" s="37">
        <f>INDEX(aux!$N$3:$Q$4,MATCH(R$7,aux!$M$3:$M$4,0),IF($O$6=aux!$N$2,1)+IF($O$6=aux!$O$2,2)+IF($O$6=aux!$P$2,3)+IF($O$6=aux!$Q$2,4))*$D14</f>
        <v>102.85714285714286</v>
      </c>
      <c r="S14" s="9">
        <f>INDEX(aux!$N$3:$Q$4,MATCH(S$7,aux!$M$3:$M$4,0),IF($S$6=aux!$N$2,1)+IF($S$6=aux!$O$2,2)+IF($S$6=aux!$P$2,3)+IF($S$6=aux!$Q$2,4))*$C14</f>
        <v>56</v>
      </c>
      <c r="T14" s="9">
        <f>INDEX(aux!$N$3:$Q$4,MATCH(T$7,aux!$M$3:$M$4,0),IF($S$6=aux!$N$2,1)+IF($S$6=aux!$O$2,2)+IF($S$6=aux!$P$2,3)+IF($S$6=aux!$Q$2,4))*$D14</f>
        <v>80</v>
      </c>
      <c r="U14" s="9">
        <f>INDEX(aux!$N$3:$Q$4,MATCH(U$7,aux!$M$3:$M$4,0),IF($S$6=aux!$N$2,1)+IF($S$6=aux!$O$2,2)+IF($S$6=aux!$P$2,3)+IF($S$6=aux!$Q$2,4))*$C14</f>
        <v>80</v>
      </c>
      <c r="V14" s="15">
        <f>INDEX(aux!$N$3:$Q$4,MATCH(V$7,aux!$M$3:$M$4,0),IF($S$6=aux!$N$2,1)+IF($S$6=aux!$O$2,2)+IF($S$6=aux!$P$2,3)+IF($S$6=aux!$Q$2,4))*$D14</f>
        <v>114.28571428571429</v>
      </c>
    </row>
    <row r="15" spans="1:22" x14ac:dyDescent="0.25">
      <c r="B15" s="29">
        <v>20</v>
      </c>
      <c r="C15" s="5">
        <f>INDEX(aux!$W$2:$W$3,MATCH($B$7,aux!$V$2:$V$3,0))*$B15/10+MAX(INDEX(aux!$K$2:$K$3,MATCH(C$7,aux!$I$2:$I$3,0))*(IF(C$8=aux!$F$2,aux!$F$3,aux!$G$3))*INDEX(aux!$B$3:$C$7,MATCH($B$5,aux!$A$3:$A$7,0),(IF($B$6=aux!$B$2,1,2)))*($B15/10)^2,INDEX(aux!$K$2:$K$3,MATCH(C$7,aux!$I$2:$I$3,0))*VALUE(RIGHT($B$6,3))/(IF(C$8=aux!$F$2,aux!$F$4,aux!$G$4))*$B15/10,10*$B15/10,15)</f>
        <v>60</v>
      </c>
      <c r="D15" s="5">
        <f>INDEX(aux!$W$2:$W$3,MATCH($B$7,aux!$V$2:$V$3,0))*$B15/10+MAX(INDEX(aux!$K$2:$K$3,MATCH(D$7,aux!$I$2:$I$3,0))*(IF(D$8=aux!$F$2,aux!$F$3,aux!$G$3))*INDEX(aux!$B$3:$C$7,MATCH($B$5,aux!$A$3:$A$7,0),(IF($B$6=aux!$B$2,1,2)))*($B15/10)^2,INDEX(aux!$K$2:$K$3,MATCH(D$7,aux!$I$2:$I$3,0))*VALUE(RIGHT($B$6,3))/(IF(D$8=aux!$F$2,aux!$F$4,aux!$G$4))*$B15/10,10*$B15/10,15)</f>
        <v>84</v>
      </c>
      <c r="E15" s="5">
        <f>INDEX(aux!$W$2:$W$3,MATCH($B$7,aux!$V$2:$V$3,0))*$B15/10+MAX(INDEX(aux!$K$2:$K$3,MATCH(E$7,aux!$I$2:$I$3,0))*(IF(E$8=aux!$F$2,aux!$F$3,aux!$G$3))*INDEX(aux!$B$3:$C$7,MATCH($B$5,aux!$A$3:$A$7,0),(IF($B$6=aux!$B$2,1,2)))*($B15/10)^2,INDEX(aux!$K$2:$K$3,MATCH(E$7,aux!$I$2:$I$3,0))*VALUE(RIGHT($B$6,3))/(IF(E$8=aux!$F$2,aux!$F$4,aux!$G$4))*$B15/10,10*$B15/10,15)</f>
        <v>42</v>
      </c>
      <c r="F15" s="34">
        <f>INDEX(aux!$W$2:$W$3,MATCH($B$7,aux!$V$2:$V$3,0))*$B15/10+MAX(INDEX(aux!$K$2:$K$3,MATCH(F$7,aux!$I$2:$I$3,0))*(IF(F$8=aux!$F$2,aux!$F$3,aux!$G$3))*INDEX(aux!$B$3:$C$7,MATCH($B$5,aux!$A$3:$A$7,0),(IF($B$6=aux!$B$2,1,2)))*($B15/10)^2,INDEX(aux!$K$2:$K$3,MATCH(F$7,aux!$I$2:$I$3,0))*VALUE(RIGHT($B$6,3))/(IF(F$8=aux!$F$2,aux!$F$4,aux!$G$4))*$B15/10,10*$B15/10,15)</f>
        <v>58.79999999999999</v>
      </c>
      <c r="G15" s="9">
        <f>INDEX(aux!$N$3:$Q$4,MATCH(G$7,aux!$M$3:$M$4,0),IF($G$6=aux!$N$2,1)+IF($G$6=aux!$O$2,2)+IF($G$6=aux!$P$2,3)+IF($G$6=aux!$Q$2,4))*$C15</f>
        <v>60</v>
      </c>
      <c r="H15" s="9">
        <f>INDEX(aux!$N$3:$Q$4,MATCH(H$7,aux!$M$3:$M$4,0),IF($G$6=aux!$N$2,1)+IF($G$6=aux!$O$2,2)+IF($G$6=aux!$P$2,3)+IF($G$6=aux!$Q$2,4))*$D15</f>
        <v>84</v>
      </c>
      <c r="I15" s="9">
        <f>INDEX(aux!$N$3:$Q$4,MATCH(I$7,aux!$M$3:$M$4,0),IF($G$6=aux!$N$2,1)+IF($G$6=aux!$O$2,2)+IF($G$6=aux!$P$2,3)+IF($G$6=aux!$Q$2,4))*$C15</f>
        <v>60</v>
      </c>
      <c r="J15" s="37">
        <f>INDEX(aux!$N$3:$Q$4,MATCH(J$7,aux!$M$3:$M$4,0),IF($G$6=aux!$N$2,1)+IF($G$6=aux!$O$2,2)+IF($G$6=aux!$P$2,3)+IF($G$6=aux!$Q$2,4))*$D15</f>
        <v>84</v>
      </c>
      <c r="K15" s="9">
        <f>INDEX(aux!$N$3:$Q$4,MATCH(K$7,aux!$M$3:$M$4,0),IF($K$6=aux!$N$2,1)+IF($K$6=aux!$O$2,2)+IF($K$6=aux!$P$2,3)+IF($K$6=aux!$Q$2,4))*$C15</f>
        <v>72</v>
      </c>
      <c r="L15" s="9">
        <f>INDEX(aux!$N$3:$Q$4,MATCH(L$7,aux!$M$3:$M$4,0),IF($K$6=aux!$N$2,1)+IF($K$6=aux!$O$2,2)+IF($K$6=aux!$P$2,3)+IF($K$6=aux!$Q$2,4))*$D15</f>
        <v>100.8</v>
      </c>
      <c r="M15" s="9">
        <f>INDEX(aux!$N$3:$Q$4,MATCH(M$7,aux!$M$3:$M$4,0),IF($K$6=aux!$N$2,1)+IF($K$6=aux!$O$2,2)+IF($K$6=aux!$P$2,3)+IF($K$6=aux!$Q$2,4))*$C15</f>
        <v>96</v>
      </c>
      <c r="N15" s="37">
        <f>INDEX(aux!$N$3:$Q$4,MATCH(N$7,aux!$M$3:$M$4,0),IF($K$6=aux!$N$2,1)+IF($K$6=aux!$O$2,2)+IF($K$6=aux!$P$2,3)+IF($K$6=aux!$Q$2,4))*$D15</f>
        <v>134.4</v>
      </c>
      <c r="O15" s="9">
        <f>INDEX(aux!$N$3:$Q$4,MATCH(O$7,aux!$M$3:$M$4,0),IF($O$6=aux!$N$2,1)+IF($O$6=aux!$O$2,2)+IF($O$6=aux!$P$2,3)+IF($O$6=aux!$Q$2,4))*$C15</f>
        <v>78</v>
      </c>
      <c r="P15" s="9">
        <f>INDEX(aux!$N$3:$Q$4,MATCH(P$7,aux!$M$3:$M$4,0),IF($O$6=aux!$N$2,1)+IF($O$6=aux!$O$2,2)+IF($O$6=aux!$P$2,3)+IF($O$6=aux!$Q$2,4))*$D15</f>
        <v>109.2</v>
      </c>
      <c r="Q15" s="9">
        <f>INDEX(aux!$N$3:$Q$4,MATCH(Q$7,aux!$M$3:$M$4,0),IF($O$6=aux!$N$2,1)+IF($O$6=aux!$O$2,2)+IF($O$6=aux!$P$2,3)+IF($O$6=aux!$Q$2,4))*$C15</f>
        <v>108</v>
      </c>
      <c r="R15" s="37">
        <f>INDEX(aux!$N$3:$Q$4,MATCH(R$7,aux!$M$3:$M$4,0),IF($O$6=aux!$N$2,1)+IF($O$6=aux!$O$2,2)+IF($O$6=aux!$P$2,3)+IF($O$6=aux!$Q$2,4))*$D15</f>
        <v>151.20000000000002</v>
      </c>
      <c r="S15" s="9">
        <f>INDEX(aux!$N$3:$Q$4,MATCH(S$7,aux!$M$3:$M$4,0),IF($S$6=aux!$N$2,1)+IF($S$6=aux!$O$2,2)+IF($S$6=aux!$P$2,3)+IF($S$6=aux!$Q$2,4))*$C15</f>
        <v>84</v>
      </c>
      <c r="T15" s="9">
        <f>INDEX(aux!$N$3:$Q$4,MATCH(T$7,aux!$M$3:$M$4,0),IF($S$6=aux!$N$2,1)+IF($S$6=aux!$O$2,2)+IF($S$6=aux!$P$2,3)+IF($S$6=aux!$Q$2,4))*$D15</f>
        <v>117.6</v>
      </c>
      <c r="U15" s="9">
        <f>INDEX(aux!$N$3:$Q$4,MATCH(U$7,aux!$M$3:$M$4,0),IF($S$6=aux!$N$2,1)+IF($S$6=aux!$O$2,2)+IF($S$6=aux!$P$2,3)+IF($S$6=aux!$Q$2,4))*$C15</f>
        <v>120</v>
      </c>
      <c r="V15" s="15">
        <f>INDEX(aux!$N$3:$Q$4,MATCH(V$7,aux!$M$3:$M$4,0),IF($S$6=aux!$N$2,1)+IF($S$6=aux!$O$2,2)+IF($S$6=aux!$P$2,3)+IF($S$6=aux!$Q$2,4))*$D15</f>
        <v>168</v>
      </c>
    </row>
    <row r="16" spans="1:22" x14ac:dyDescent="0.25">
      <c r="B16" s="29">
        <v>25</v>
      </c>
      <c r="C16" s="5">
        <f>INDEX(aux!$W$2:$W$3,MATCH($B$7,aux!$V$2:$V$3,0))*$B16/10+MAX(INDEX(aux!$K$2:$K$3,MATCH(C$7,aux!$I$2:$I$3,0))*(IF(C$8=aux!$F$2,aux!$F$3,aux!$G$3))*INDEX(aux!$B$3:$C$7,MATCH($B$5,aux!$A$3:$A$7,0),(IF($B$6=aux!$B$2,1,2)))*($B16/10)^2,INDEX(aux!$K$2:$K$3,MATCH(C$7,aux!$I$2:$I$3,0))*VALUE(RIGHT($B$6,3))/(IF(C$8=aux!$F$2,aux!$F$4,aux!$G$4))*$B16/10,10*$B16/10,15)</f>
        <v>93.75</v>
      </c>
      <c r="D16" s="5">
        <f>INDEX(aux!$W$2:$W$3,MATCH($B$7,aux!$V$2:$V$3,0))*$B16/10+MAX(INDEX(aux!$K$2:$K$3,MATCH(D$7,aux!$I$2:$I$3,0))*(IF(D$8=aux!$F$2,aux!$F$3,aux!$G$3))*INDEX(aux!$B$3:$C$7,MATCH($B$5,aux!$A$3:$A$7,0),(IF($B$6=aux!$B$2,1,2)))*($B16/10)^2,INDEX(aux!$K$2:$K$3,MATCH(D$7,aux!$I$2:$I$3,0))*VALUE(RIGHT($B$6,3))/(IF(D$8=aux!$F$2,aux!$F$4,aux!$G$4))*$B16/10,10*$B16/10,15)</f>
        <v>131.25</v>
      </c>
      <c r="E16" s="5">
        <f>INDEX(aux!$W$2:$W$3,MATCH($B$7,aux!$V$2:$V$3,0))*$B16/10+MAX(INDEX(aux!$K$2:$K$3,MATCH(E$7,aux!$I$2:$I$3,0))*(IF(E$8=aux!$F$2,aux!$F$3,aux!$G$3))*INDEX(aux!$B$3:$C$7,MATCH($B$5,aux!$A$3:$A$7,0),(IF($B$6=aux!$B$2,1,2)))*($B16/10)^2,INDEX(aux!$K$2:$K$3,MATCH(E$7,aux!$I$2:$I$3,0))*VALUE(RIGHT($B$6,3))/(IF(E$8=aux!$F$2,aux!$F$4,aux!$G$4))*$B16/10,10*$B16/10,15)</f>
        <v>65.625</v>
      </c>
      <c r="F16" s="34">
        <f>INDEX(aux!$W$2:$W$3,MATCH($B$7,aux!$V$2:$V$3,0))*$B16/10+MAX(INDEX(aux!$K$2:$K$3,MATCH(F$7,aux!$I$2:$I$3,0))*(IF(F$8=aux!$F$2,aux!$F$3,aux!$G$3))*INDEX(aux!$B$3:$C$7,MATCH($B$5,aux!$A$3:$A$7,0),(IF($B$6=aux!$B$2,1,2)))*($B16/10)^2,INDEX(aux!$K$2:$K$3,MATCH(F$7,aux!$I$2:$I$3,0))*VALUE(RIGHT($B$6,3))/(IF(F$8=aux!$F$2,aux!$F$4,aux!$G$4))*$B16/10,10*$B16/10,15)</f>
        <v>91.874999999999986</v>
      </c>
      <c r="G16" s="9">
        <f>INDEX(aux!$N$3:$Q$4,MATCH(G$7,aux!$M$3:$M$4,0),IF($G$6=aux!$N$2,1)+IF($G$6=aux!$O$2,2)+IF($G$6=aux!$P$2,3)+IF($G$6=aux!$Q$2,4))*$C16</f>
        <v>93.75</v>
      </c>
      <c r="H16" s="9">
        <f>INDEX(aux!$N$3:$Q$4,MATCH(H$7,aux!$M$3:$M$4,0),IF($G$6=aux!$N$2,1)+IF($G$6=aux!$O$2,2)+IF($G$6=aux!$P$2,3)+IF($G$6=aux!$Q$2,4))*$D16</f>
        <v>131.25</v>
      </c>
      <c r="I16" s="9">
        <f>INDEX(aux!$N$3:$Q$4,MATCH(I$7,aux!$M$3:$M$4,0),IF($G$6=aux!$N$2,1)+IF($G$6=aux!$O$2,2)+IF($G$6=aux!$P$2,3)+IF($G$6=aux!$Q$2,4))*$C16</f>
        <v>93.75</v>
      </c>
      <c r="J16" s="37">
        <f>INDEX(aux!$N$3:$Q$4,MATCH(J$7,aux!$M$3:$M$4,0),IF($G$6=aux!$N$2,1)+IF($G$6=aux!$O$2,2)+IF($G$6=aux!$P$2,3)+IF($G$6=aux!$Q$2,4))*$D16</f>
        <v>131.25</v>
      </c>
      <c r="K16" s="9">
        <f>INDEX(aux!$N$3:$Q$4,MATCH(K$7,aux!$M$3:$M$4,0),IF($K$6=aux!$N$2,1)+IF($K$6=aux!$O$2,2)+IF($K$6=aux!$P$2,3)+IF($K$6=aux!$Q$2,4))*$C16</f>
        <v>112.5</v>
      </c>
      <c r="L16" s="9">
        <f>INDEX(aux!$N$3:$Q$4,MATCH(L$7,aux!$M$3:$M$4,0),IF($K$6=aux!$N$2,1)+IF($K$6=aux!$O$2,2)+IF($K$6=aux!$P$2,3)+IF($K$6=aux!$Q$2,4))*$D16</f>
        <v>157.5</v>
      </c>
      <c r="M16" s="9">
        <f>INDEX(aux!$N$3:$Q$4,MATCH(M$7,aux!$M$3:$M$4,0),IF($K$6=aux!$N$2,1)+IF($K$6=aux!$O$2,2)+IF($K$6=aux!$P$2,3)+IF($K$6=aux!$Q$2,4))*$C16</f>
        <v>150</v>
      </c>
      <c r="N16" s="37">
        <f>INDEX(aux!$N$3:$Q$4,MATCH(N$7,aux!$M$3:$M$4,0),IF($K$6=aux!$N$2,1)+IF($K$6=aux!$O$2,2)+IF($K$6=aux!$P$2,3)+IF($K$6=aux!$Q$2,4))*$D16</f>
        <v>210</v>
      </c>
      <c r="O16" s="9">
        <f>INDEX(aux!$N$3:$Q$4,MATCH(O$7,aux!$M$3:$M$4,0),IF($O$6=aux!$N$2,1)+IF($O$6=aux!$O$2,2)+IF($O$6=aux!$P$2,3)+IF($O$6=aux!$Q$2,4))*$C16</f>
        <v>121.875</v>
      </c>
      <c r="P16" s="9">
        <f>INDEX(aux!$N$3:$Q$4,MATCH(P$7,aux!$M$3:$M$4,0),IF($O$6=aux!$N$2,1)+IF($O$6=aux!$O$2,2)+IF($O$6=aux!$P$2,3)+IF($O$6=aux!$Q$2,4))*$D16</f>
        <v>170.625</v>
      </c>
      <c r="Q16" s="9">
        <f>INDEX(aux!$N$3:$Q$4,MATCH(Q$7,aux!$M$3:$M$4,0),IF($O$6=aux!$N$2,1)+IF($O$6=aux!$O$2,2)+IF($O$6=aux!$P$2,3)+IF($O$6=aux!$Q$2,4))*$C16</f>
        <v>168.75</v>
      </c>
      <c r="R16" s="37">
        <f>INDEX(aux!$N$3:$Q$4,MATCH(R$7,aux!$M$3:$M$4,0),IF($O$6=aux!$N$2,1)+IF($O$6=aux!$O$2,2)+IF($O$6=aux!$P$2,3)+IF($O$6=aux!$Q$2,4))*$D16</f>
        <v>236.25</v>
      </c>
      <c r="S16" s="9">
        <f>INDEX(aux!$N$3:$Q$4,MATCH(S$7,aux!$M$3:$M$4,0),IF($S$6=aux!$N$2,1)+IF($S$6=aux!$O$2,2)+IF($S$6=aux!$P$2,3)+IF($S$6=aux!$Q$2,4))*$C16</f>
        <v>131.25</v>
      </c>
      <c r="T16" s="9">
        <f>INDEX(aux!$N$3:$Q$4,MATCH(T$7,aux!$M$3:$M$4,0),IF($S$6=aux!$N$2,1)+IF($S$6=aux!$O$2,2)+IF($S$6=aux!$P$2,3)+IF($S$6=aux!$Q$2,4))*$D16</f>
        <v>183.75</v>
      </c>
      <c r="U16" s="9">
        <f>INDEX(aux!$N$3:$Q$4,MATCH(U$7,aux!$M$3:$M$4,0),IF($S$6=aux!$N$2,1)+IF($S$6=aux!$O$2,2)+IF($S$6=aux!$P$2,3)+IF($S$6=aux!$Q$2,4))*$C16</f>
        <v>187.5</v>
      </c>
      <c r="V16" s="15">
        <f>INDEX(aux!$N$3:$Q$4,MATCH(V$7,aux!$M$3:$M$4,0),IF($S$6=aux!$N$2,1)+IF($S$6=aux!$O$2,2)+IF($S$6=aux!$P$2,3)+IF($S$6=aux!$Q$2,4))*$D16</f>
        <v>262.5</v>
      </c>
    </row>
    <row r="17" spans="2:22" ht="15.75" thickBot="1" x14ac:dyDescent="0.3">
      <c r="B17" s="24">
        <v>32</v>
      </c>
      <c r="C17" s="17">
        <f>INDEX(aux!$W$2:$W$3,MATCH($B$7,aux!$V$2:$V$3,0))*$B17/10+MAX(INDEX(aux!$K$2:$K$3,MATCH(C$7,aux!$I$2:$I$3,0))*(IF(C$8=aux!$F$2,aux!$F$3,aux!$G$3))*INDEX(aux!$B$3:$C$7,MATCH($B$5,aux!$A$3:$A$7,0),(IF($B$6=aux!$B$2,1,2)))*($B17/10)^2,INDEX(aux!$K$2:$K$3,MATCH(C$7,aux!$I$2:$I$3,0))*VALUE(RIGHT($B$6,3))/(IF(C$8=aux!$F$2,aux!$F$4,aux!$G$4))*$B17/10,10*$B17/10,15)</f>
        <v>153.60000000000002</v>
      </c>
      <c r="D17" s="17">
        <f>INDEX(aux!$W$2:$W$3,MATCH($B$7,aux!$V$2:$V$3,0))*$B17/10+MAX(INDEX(aux!$K$2:$K$3,MATCH(D$7,aux!$I$2:$I$3,0))*(IF(D$8=aux!$F$2,aux!$F$3,aux!$G$3))*INDEX(aux!$B$3:$C$7,MATCH($B$5,aux!$A$3:$A$7,0),(IF($B$6=aux!$B$2,1,2)))*($B17/10)^2,INDEX(aux!$K$2:$K$3,MATCH(D$7,aux!$I$2:$I$3,0))*VALUE(RIGHT($B$6,3))/(IF(D$8=aux!$F$2,aux!$F$4,aux!$G$4))*$B17/10,10*$B17/10,15)</f>
        <v>215.04000000000005</v>
      </c>
      <c r="E17" s="17">
        <f>INDEX(aux!$W$2:$W$3,MATCH($B$7,aux!$V$2:$V$3,0))*$B17/10+MAX(INDEX(aux!$K$2:$K$3,MATCH(E$7,aux!$I$2:$I$3,0))*(IF(E$8=aux!$F$2,aux!$F$3,aux!$G$3))*INDEX(aux!$B$3:$C$7,MATCH($B$5,aux!$A$3:$A$7,0),(IF($B$6=aux!$B$2,1,2)))*($B17/10)^2,INDEX(aux!$K$2:$K$3,MATCH(E$7,aux!$I$2:$I$3,0))*VALUE(RIGHT($B$6,3))/(IF(E$8=aux!$F$2,aux!$F$4,aux!$G$4))*$B17/10,10*$B17/10,15)</f>
        <v>107.52000000000002</v>
      </c>
      <c r="F17" s="35">
        <f>INDEX(aux!$W$2:$W$3,MATCH($B$7,aux!$V$2:$V$3,0))*$B17/10+MAX(INDEX(aux!$K$2:$K$3,MATCH(F$7,aux!$I$2:$I$3,0))*(IF(F$8=aux!$F$2,aux!$F$3,aux!$G$3))*INDEX(aux!$B$3:$C$7,MATCH($B$5,aux!$A$3:$A$7,0),(IF($B$6=aux!$B$2,1,2)))*($B17/10)^2,INDEX(aux!$K$2:$K$3,MATCH(F$7,aux!$I$2:$I$3,0))*VALUE(RIGHT($B$6,3))/(IF(F$8=aux!$F$2,aux!$F$4,aux!$G$4))*$B17/10,10*$B17/10,15)</f>
        <v>150.52799999999999</v>
      </c>
      <c r="G17" s="18">
        <f>INDEX(aux!$N$3:$Q$4,MATCH(G$7,aux!$M$3:$M$4,0),IF($G$6=aux!$N$2,1)+IF($G$6=aux!$O$2,2)+IF($G$6=aux!$P$2,3)+IF($G$6=aux!$Q$2,4))*$C17</f>
        <v>153.60000000000002</v>
      </c>
      <c r="H17" s="18">
        <f>INDEX(aux!$N$3:$Q$4,MATCH(H$7,aux!$M$3:$M$4,0),IF($G$6=aux!$N$2,1)+IF($G$6=aux!$O$2,2)+IF($G$6=aux!$P$2,3)+IF($G$6=aux!$Q$2,4))*$D17</f>
        <v>215.04000000000005</v>
      </c>
      <c r="I17" s="18">
        <f>INDEX(aux!$N$3:$Q$4,MATCH(I$7,aux!$M$3:$M$4,0),IF($G$6=aux!$N$2,1)+IF($G$6=aux!$O$2,2)+IF($G$6=aux!$P$2,3)+IF($G$6=aux!$Q$2,4))*$C17</f>
        <v>153.60000000000002</v>
      </c>
      <c r="J17" s="38">
        <f>INDEX(aux!$N$3:$Q$4,MATCH(J$7,aux!$M$3:$M$4,0),IF($G$6=aux!$N$2,1)+IF($G$6=aux!$O$2,2)+IF($G$6=aux!$P$2,3)+IF($G$6=aux!$Q$2,4))*$D17</f>
        <v>215.04000000000005</v>
      </c>
      <c r="K17" s="18">
        <f>INDEX(aux!$N$3:$Q$4,MATCH(K$7,aux!$M$3:$M$4,0),IF($K$6=aux!$N$2,1)+IF($K$6=aux!$O$2,2)+IF($K$6=aux!$P$2,3)+IF($K$6=aux!$Q$2,4))*$C17</f>
        <v>184.32000000000002</v>
      </c>
      <c r="L17" s="18">
        <f>INDEX(aux!$N$3:$Q$4,MATCH(L$7,aux!$M$3:$M$4,0),IF($K$6=aux!$N$2,1)+IF($K$6=aux!$O$2,2)+IF($K$6=aux!$P$2,3)+IF($K$6=aux!$Q$2,4))*$D17</f>
        <v>258.04800000000006</v>
      </c>
      <c r="M17" s="18">
        <f>INDEX(aux!$N$3:$Q$4,MATCH(M$7,aux!$M$3:$M$4,0),IF($K$6=aux!$N$2,1)+IF($K$6=aux!$O$2,2)+IF($K$6=aux!$P$2,3)+IF($K$6=aux!$Q$2,4))*$C17</f>
        <v>245.76000000000005</v>
      </c>
      <c r="N17" s="38">
        <f>INDEX(aux!$N$3:$Q$4,MATCH(N$7,aux!$M$3:$M$4,0),IF($K$6=aux!$N$2,1)+IF($K$6=aux!$O$2,2)+IF($K$6=aux!$P$2,3)+IF($K$6=aux!$Q$2,4))*$D17</f>
        <v>344.06400000000008</v>
      </c>
      <c r="O17" s="18">
        <f>INDEX(aux!$N$3:$Q$4,MATCH(O$7,aux!$M$3:$M$4,0),IF($O$6=aux!$N$2,1)+IF($O$6=aux!$O$2,2)+IF($O$6=aux!$P$2,3)+IF($O$6=aux!$Q$2,4))*$C17</f>
        <v>199.68000000000004</v>
      </c>
      <c r="P17" s="18">
        <f>INDEX(aux!$N$3:$Q$4,MATCH(P$7,aux!$M$3:$M$4,0),IF($O$6=aux!$N$2,1)+IF($O$6=aux!$O$2,2)+IF($O$6=aux!$P$2,3)+IF($O$6=aux!$Q$2,4))*$D17</f>
        <v>279.55200000000008</v>
      </c>
      <c r="Q17" s="18">
        <f>INDEX(aux!$N$3:$Q$4,MATCH(Q$7,aux!$M$3:$M$4,0),IF($O$6=aux!$N$2,1)+IF($O$6=aux!$O$2,2)+IF($O$6=aux!$P$2,3)+IF($O$6=aux!$Q$2,4))*$C17</f>
        <v>276.48000000000008</v>
      </c>
      <c r="R17" s="38">
        <f>INDEX(aux!$N$3:$Q$4,MATCH(R$7,aux!$M$3:$M$4,0),IF($O$6=aux!$N$2,1)+IF($O$6=aux!$O$2,2)+IF($O$6=aux!$P$2,3)+IF($O$6=aux!$Q$2,4))*$D17</f>
        <v>387.07200000000012</v>
      </c>
      <c r="S17" s="18">
        <f>INDEX(aux!$N$3:$Q$4,MATCH(S$7,aux!$M$3:$M$4,0),IF($S$6=aux!$N$2,1)+IF($S$6=aux!$O$2,2)+IF($S$6=aux!$P$2,3)+IF($S$6=aux!$Q$2,4))*$C17</f>
        <v>215.04000000000002</v>
      </c>
      <c r="T17" s="18">
        <f>INDEX(aux!$N$3:$Q$4,MATCH(T$7,aux!$M$3:$M$4,0),IF($S$6=aux!$N$2,1)+IF($S$6=aux!$O$2,2)+IF($S$6=aux!$P$2,3)+IF($S$6=aux!$Q$2,4))*$D17</f>
        <v>301.05600000000004</v>
      </c>
      <c r="U17" s="18">
        <f>INDEX(aux!$N$3:$Q$4,MATCH(U$7,aux!$M$3:$M$4,0),IF($S$6=aux!$N$2,1)+IF($S$6=aux!$O$2,2)+IF($S$6=aux!$P$2,3)+IF($S$6=aux!$Q$2,4))*$C17</f>
        <v>307.20000000000005</v>
      </c>
      <c r="V17" s="19">
        <f>INDEX(aux!$N$3:$Q$4,MATCH(V$7,aux!$M$3:$M$4,0),IF($S$6=aux!$N$2,1)+IF($S$6=aux!$O$2,2)+IF($S$6=aux!$P$2,3)+IF($S$6=aux!$Q$2,4))*$D17</f>
        <v>430.0800000000001</v>
      </c>
    </row>
    <row r="18" spans="2:22" ht="15.75" thickBot="1" x14ac:dyDescent="0.3"/>
    <row r="19" spans="2:22" x14ac:dyDescent="0.25">
      <c r="B19" s="25" t="str">
        <f>aux!$A$4</f>
        <v>HA-30</v>
      </c>
      <c r="C19" s="10" t="s">
        <v>19</v>
      </c>
      <c r="D19" s="10"/>
      <c r="E19" s="10"/>
      <c r="F19" s="30"/>
      <c r="G19" s="10" t="s">
        <v>17</v>
      </c>
      <c r="H19" s="10"/>
      <c r="I19" s="10"/>
      <c r="J19" s="30"/>
      <c r="K19" s="10" t="str">
        <f>G19</f>
        <v>SOLAPE (ls) [cm]</v>
      </c>
      <c r="L19" s="10"/>
      <c r="M19" s="10"/>
      <c r="N19" s="30"/>
      <c r="O19" s="10" t="str">
        <f>K19</f>
        <v>SOLAPE (ls) [cm]</v>
      </c>
      <c r="P19" s="10"/>
      <c r="Q19" s="10"/>
      <c r="R19" s="30"/>
      <c r="S19" s="10" t="str">
        <f>O19</f>
        <v>SOLAPE (ls) [cm]</v>
      </c>
      <c r="T19" s="10"/>
      <c r="U19" s="10"/>
      <c r="V19" s="11"/>
    </row>
    <row r="20" spans="2:22" x14ac:dyDescent="0.25">
      <c r="B20" s="26" t="str">
        <f>aux!$C$2</f>
        <v>B500</v>
      </c>
      <c r="C20" s="6" t="str">
        <f>aux!$I$1</f>
        <v>Tipo de anclaje y de carga</v>
      </c>
      <c r="D20" s="6"/>
      <c r="E20" s="6"/>
      <c r="F20" s="31"/>
      <c r="G20" s="8">
        <f>aux!$N$2</f>
        <v>0</v>
      </c>
      <c r="H20" s="6" t="str">
        <f>aux!$N$1</f>
        <v>Barras traccionadas / acero total</v>
      </c>
      <c r="I20" s="6"/>
      <c r="J20" s="31"/>
      <c r="K20" s="8">
        <f>aux!$O$2</f>
        <v>0.33</v>
      </c>
      <c r="L20" s="6" t="str">
        <f>H20</f>
        <v>Barras traccionadas / acero total</v>
      </c>
      <c r="M20" s="6"/>
      <c r="N20" s="31"/>
      <c r="O20" s="8">
        <f>aux!$P$2</f>
        <v>0.5</v>
      </c>
      <c r="P20" s="6" t="str">
        <f>L20</f>
        <v>Barras traccionadas / acero total</v>
      </c>
      <c r="Q20" s="6"/>
      <c r="R20" s="31"/>
      <c r="S20" s="8" t="str">
        <f>aux!$Q$2</f>
        <v>&gt;50%</v>
      </c>
      <c r="T20" s="6" t="str">
        <f>P20</f>
        <v>Barras traccionadas / acero total</v>
      </c>
      <c r="U20" s="6"/>
      <c r="V20" s="12"/>
    </row>
    <row r="21" spans="2:22" x14ac:dyDescent="0.25">
      <c r="B21" s="26" t="str">
        <f>aux!$V$2</f>
        <v>Sin sismo</v>
      </c>
      <c r="C21" s="6" t="str">
        <f>aux!$I$2</f>
        <v>pat.gan.U(-)/prol.</v>
      </c>
      <c r="D21" s="7" t="str">
        <f>C21</f>
        <v>pat.gan.U(-)/prol.</v>
      </c>
      <c r="E21" s="6" t="str">
        <f>aux!$I$3</f>
        <v>pat.gan.U(+)/trans.</v>
      </c>
      <c r="F21" s="32" t="str">
        <f>E21</f>
        <v>pat.gan.U(+)/trans.</v>
      </c>
      <c r="G21" s="6" t="str">
        <f>aux!$M$4</f>
        <v>dtrans&gt;10Φ</v>
      </c>
      <c r="H21" s="7" t="str">
        <f>G21</f>
        <v>dtrans&gt;10Φ</v>
      </c>
      <c r="I21" s="6" t="str">
        <f>aux!$M$3</f>
        <v>dtrans&lt;10Φ</v>
      </c>
      <c r="J21" s="32" t="str">
        <f>I21</f>
        <v>dtrans&lt;10Φ</v>
      </c>
      <c r="K21" s="6" t="str">
        <f>G21</f>
        <v>dtrans&gt;10Φ</v>
      </c>
      <c r="L21" s="7" t="str">
        <f t="shared" ref="L21:N22" si="4">H21</f>
        <v>dtrans&gt;10Φ</v>
      </c>
      <c r="M21" s="6" t="str">
        <f t="shared" si="4"/>
        <v>dtrans&lt;10Φ</v>
      </c>
      <c r="N21" s="32" t="str">
        <f t="shared" si="4"/>
        <v>dtrans&lt;10Φ</v>
      </c>
      <c r="O21" s="6" t="str">
        <f>K21</f>
        <v>dtrans&gt;10Φ</v>
      </c>
      <c r="P21" s="7" t="str">
        <f t="shared" ref="P21:R22" si="5">L21</f>
        <v>dtrans&gt;10Φ</v>
      </c>
      <c r="Q21" s="6" t="str">
        <f t="shared" si="5"/>
        <v>dtrans&lt;10Φ</v>
      </c>
      <c r="R21" s="32" t="str">
        <f t="shared" si="5"/>
        <v>dtrans&lt;10Φ</v>
      </c>
      <c r="S21" s="6" t="str">
        <f>O21</f>
        <v>dtrans&gt;10Φ</v>
      </c>
      <c r="T21" s="7" t="str">
        <f t="shared" ref="T21:V22" si="6">P21</f>
        <v>dtrans&gt;10Φ</v>
      </c>
      <c r="U21" s="6" t="str">
        <f t="shared" si="6"/>
        <v>dtrans&lt;10Φ</v>
      </c>
      <c r="V21" s="13" t="str">
        <f t="shared" si="6"/>
        <v>dtrans&lt;10Φ</v>
      </c>
    </row>
    <row r="22" spans="2:22" x14ac:dyDescent="0.25">
      <c r="B22" s="27" t="s">
        <v>32</v>
      </c>
      <c r="C22" s="6" t="str">
        <f>aux!$F$2</f>
        <v>I</v>
      </c>
      <c r="D22" s="6" t="str">
        <f>aux!$G$2</f>
        <v>II</v>
      </c>
      <c r="E22" s="6" t="str">
        <f>C22</f>
        <v>I</v>
      </c>
      <c r="F22" s="31" t="str">
        <f>D22</f>
        <v>II</v>
      </c>
      <c r="G22" s="6" t="str">
        <f>C22</f>
        <v>I</v>
      </c>
      <c r="H22" s="6" t="str">
        <f t="shared" ref="H22:J22" si="7">D22</f>
        <v>II</v>
      </c>
      <c r="I22" s="6" t="str">
        <f t="shared" si="7"/>
        <v>I</v>
      </c>
      <c r="J22" s="31" t="str">
        <f t="shared" si="7"/>
        <v>II</v>
      </c>
      <c r="K22" s="6" t="str">
        <f>G22</f>
        <v>I</v>
      </c>
      <c r="L22" s="6" t="str">
        <f t="shared" si="4"/>
        <v>II</v>
      </c>
      <c r="M22" s="6" t="str">
        <f t="shared" si="4"/>
        <v>I</v>
      </c>
      <c r="N22" s="31" t="str">
        <f t="shared" si="4"/>
        <v>II</v>
      </c>
      <c r="O22" s="6" t="str">
        <f>K22</f>
        <v>I</v>
      </c>
      <c r="P22" s="6" t="str">
        <f t="shared" si="5"/>
        <v>II</v>
      </c>
      <c r="Q22" s="6" t="str">
        <f t="shared" si="5"/>
        <v>I</v>
      </c>
      <c r="R22" s="31" t="str">
        <f t="shared" si="5"/>
        <v>II</v>
      </c>
      <c r="S22" s="6" t="str">
        <f>O22</f>
        <v>I</v>
      </c>
      <c r="T22" s="6" t="str">
        <f t="shared" si="6"/>
        <v>II</v>
      </c>
      <c r="U22" s="6" t="str">
        <f t="shared" si="6"/>
        <v>I</v>
      </c>
      <c r="V22" s="12" t="str">
        <f t="shared" si="6"/>
        <v>II</v>
      </c>
    </row>
    <row r="23" spans="2:22" x14ac:dyDescent="0.25">
      <c r="B23" s="20">
        <v>6</v>
      </c>
      <c r="C23" s="40">
        <f>INDEX(aux!$W$2:$W$3,MATCH($B$7,aux!$V$2:$V$3,0))*$B23/10+MAX(INDEX(aux!$K$2:$K$3,MATCH(C$7,aux!$I$2:$I$3,0))*(IF(C$8=aux!$F$2,aux!$F$3,aux!$G$3))*INDEX(aux!$B$3:$C$7,MATCH($B$19,aux!$A$3:$A$7,0),(IF($B$6=aux!$B$2,1,2)))*($B23/10)^2,INDEX(aux!$K$2:$K$3,MATCH(C$7,aux!$I$2:$I$3,0))*VALUE(RIGHT($B$6,3))/(IF(C$8=aux!$F$2,aux!$F$4,aux!$G$4))*$B23/10,10*$B23/10,15)</f>
        <v>15</v>
      </c>
      <c r="D23" s="21">
        <f>INDEX(aux!$W$2:$W$3,MATCH($B$7,aux!$V$2:$V$3,0))*$B23/10+MAX(INDEX(aux!$K$2:$K$3,MATCH(D$7,aux!$I$2:$I$3,0))*(IF(D$8=aux!$F$2,aux!$F$3,aux!$G$3))*INDEX(aux!$B$3:$C$7,MATCH($B$19,aux!$A$3:$A$7,0),(IF($B$6=aux!$B$2,1,2)))*($B23/10)^2,INDEX(aux!$K$2:$K$3,MATCH(D$7,aux!$I$2:$I$3,0))*VALUE(RIGHT($B$6,3))/(IF(D$8=aux!$F$2,aux!$F$4,aux!$G$4))*$B23/10,10*$B23/10,15)</f>
        <v>21.428571428571427</v>
      </c>
      <c r="E23" s="21">
        <f>INDEX(aux!$W$2:$W$3,MATCH($B$7,aux!$V$2:$V$3,0))*$B23/10+MAX(INDEX(aux!$K$2:$K$3,MATCH(E$7,aux!$I$2:$I$3,0))*(IF(E$8=aux!$F$2,aux!$F$3,aux!$G$3))*INDEX(aux!$B$3:$C$7,MATCH($B$19,aux!$A$3:$A$7,0),(IF($B$6=aux!$B$2,1,2)))*($B23/10)^2,INDEX(aux!$K$2:$K$3,MATCH(E$7,aux!$I$2:$I$3,0))*VALUE(RIGHT($B$6,3))/(IF(E$8=aux!$F$2,aux!$F$4,aux!$G$4))*$B23/10,10*$B23/10,15)</f>
        <v>15</v>
      </c>
      <c r="F23" s="33">
        <f>INDEX(aux!$W$2:$W$3,MATCH($B$7,aux!$V$2:$V$3,0))*$B23/10+MAX(INDEX(aux!$K$2:$K$3,MATCH(F$7,aux!$I$2:$I$3,0))*(IF(F$8=aux!$F$2,aux!$F$3,aux!$G$3))*INDEX(aux!$B$3:$C$7,MATCH($B$19,aux!$A$3:$A$7,0),(IF($B$6=aux!$B$2,1,2)))*($B23/10)^2,INDEX(aux!$K$2:$K$3,MATCH(F$7,aux!$I$2:$I$3,0))*VALUE(RIGHT($B$6,3))/(IF(F$8=aux!$F$2,aux!$F$4,aux!$G$4))*$B23/10,10*$B23/10,15)</f>
        <v>15</v>
      </c>
      <c r="G23" s="22">
        <f>INDEX(aux!$N$3:$Q$4,MATCH(G$7,aux!$M$3:$M$4,0),IF($G$6=aux!$N$2,1)+IF($G$6=aux!$O$2,2)+IF($G$6=aux!$P$2,3)+IF($G$6=aux!$Q$2,4))*$C23</f>
        <v>15</v>
      </c>
      <c r="H23" s="22">
        <f>INDEX(aux!$N$3:$Q$4,MATCH(H$7,aux!$M$3:$M$4,0),IF($G$6=aux!$N$2,1)+IF($G$6=aux!$O$2,2)+IF($G$6=aux!$P$2,3)+IF($G$6=aux!$Q$2,4))*$D23</f>
        <v>21.428571428571427</v>
      </c>
      <c r="I23" s="22">
        <f>INDEX(aux!$N$3:$Q$4,MATCH(I$7,aux!$M$3:$M$4,0),IF($G$6=aux!$N$2,1)+IF($G$6=aux!$O$2,2)+IF($G$6=aux!$P$2,3)+IF($G$6=aux!$Q$2,4))*$C23</f>
        <v>15</v>
      </c>
      <c r="J23" s="36">
        <f>INDEX(aux!$N$3:$Q$4,MATCH(J$7,aux!$M$3:$M$4,0),IF($G$6=aux!$N$2,1)+IF($G$6=aux!$O$2,2)+IF($G$6=aux!$P$2,3)+IF($G$6=aux!$Q$2,4))*$D23</f>
        <v>21.428571428571427</v>
      </c>
      <c r="K23" s="22">
        <f>INDEX(aux!$N$3:$Q$4,MATCH(K$7,aux!$M$3:$M$4,0),IF($K$6=aux!$N$2,1)+IF($K$6=aux!$O$2,2)+IF($K$6=aux!$P$2,3)+IF($K$6=aux!$Q$2,4))*$C23</f>
        <v>18</v>
      </c>
      <c r="L23" s="22">
        <f>INDEX(aux!$N$3:$Q$4,MATCH(L$7,aux!$M$3:$M$4,0),IF($K$6=aux!$N$2,1)+IF($K$6=aux!$O$2,2)+IF($K$6=aux!$P$2,3)+IF($K$6=aux!$Q$2,4))*$D23</f>
        <v>25.714285714285712</v>
      </c>
      <c r="M23" s="22">
        <f>INDEX(aux!$N$3:$Q$4,MATCH(M$7,aux!$M$3:$M$4,0),IF($K$6=aux!$N$2,1)+IF($K$6=aux!$O$2,2)+IF($K$6=aux!$P$2,3)+IF($K$6=aux!$Q$2,4))*$C23</f>
        <v>24</v>
      </c>
      <c r="N23" s="36">
        <f>INDEX(aux!$N$3:$Q$4,MATCH(N$7,aux!$M$3:$M$4,0),IF($K$6=aux!$N$2,1)+IF($K$6=aux!$O$2,2)+IF($K$6=aux!$P$2,3)+IF($K$6=aux!$Q$2,4))*$D23</f>
        <v>34.285714285714285</v>
      </c>
      <c r="O23" s="22">
        <f>INDEX(aux!$N$3:$Q$4,MATCH(O$7,aux!$M$3:$M$4,0),IF($O$6=aux!$N$2,1)+IF($O$6=aux!$O$2,2)+IF($O$6=aux!$P$2,3)+IF($O$6=aux!$Q$2,4))*$C23</f>
        <v>19.5</v>
      </c>
      <c r="P23" s="22">
        <f>INDEX(aux!$N$3:$Q$4,MATCH(P$7,aux!$M$3:$M$4,0),IF($O$6=aux!$N$2,1)+IF($O$6=aux!$O$2,2)+IF($O$6=aux!$P$2,3)+IF($O$6=aux!$Q$2,4))*$D23</f>
        <v>27.857142857142858</v>
      </c>
      <c r="Q23" s="22">
        <f>INDEX(aux!$N$3:$Q$4,MATCH(Q$7,aux!$M$3:$M$4,0),IF($O$6=aux!$N$2,1)+IF($O$6=aux!$O$2,2)+IF($O$6=aux!$P$2,3)+IF($O$6=aux!$Q$2,4))*$C23</f>
        <v>27</v>
      </c>
      <c r="R23" s="36">
        <f>INDEX(aux!$N$3:$Q$4,MATCH(R$7,aux!$M$3:$M$4,0),IF($O$6=aux!$N$2,1)+IF($O$6=aux!$O$2,2)+IF($O$6=aux!$P$2,3)+IF($O$6=aux!$Q$2,4))*$D23</f>
        <v>38.571428571428569</v>
      </c>
      <c r="S23" s="22">
        <f>INDEX(aux!$N$3:$Q$4,MATCH(S$7,aux!$M$3:$M$4,0),IF($S$6=aux!$N$2,1)+IF($S$6=aux!$O$2,2)+IF($S$6=aux!$P$2,3)+IF($S$6=aux!$Q$2,4))*$C23</f>
        <v>21</v>
      </c>
      <c r="T23" s="22">
        <f>INDEX(aux!$N$3:$Q$4,MATCH(T$7,aux!$M$3:$M$4,0),IF($S$6=aux!$N$2,1)+IF($S$6=aux!$O$2,2)+IF($S$6=aux!$P$2,3)+IF($S$6=aux!$Q$2,4))*$D23</f>
        <v>29.999999999999996</v>
      </c>
      <c r="U23" s="22">
        <f>INDEX(aux!$N$3:$Q$4,MATCH(U$7,aux!$M$3:$M$4,0),IF($S$6=aux!$N$2,1)+IF($S$6=aux!$O$2,2)+IF($S$6=aux!$P$2,3)+IF($S$6=aux!$Q$2,4))*$C23</f>
        <v>30</v>
      </c>
      <c r="V23" s="23">
        <f>INDEX(aux!$N$3:$Q$4,MATCH(V$7,aux!$M$3:$M$4,0),IF($S$6=aux!$N$2,1)+IF($S$6=aux!$O$2,2)+IF($S$6=aux!$P$2,3)+IF($S$6=aux!$Q$2,4))*$D23</f>
        <v>42.857142857142854</v>
      </c>
    </row>
    <row r="24" spans="2:22" x14ac:dyDescent="0.25">
      <c r="B24" s="14">
        <v>8</v>
      </c>
      <c r="C24" s="41">
        <f>INDEX(aux!$W$2:$W$3,MATCH($B$7,aux!$V$2:$V$3,0))*$B24/10+MAX(INDEX(aux!$K$2:$K$3,MATCH(C$7,aux!$I$2:$I$3,0))*(IF(C$8=aux!$F$2,aux!$F$3,aux!$G$3))*INDEX(aux!$B$3:$C$7,MATCH($B$19,aux!$A$3:$A$7,0),(IF($B$6=aux!$B$2,1,2)))*($B24/10)^2,INDEX(aux!$K$2:$K$3,MATCH(C$7,aux!$I$2:$I$3,0))*VALUE(RIGHT($B$6,3))/(IF(C$8=aux!$F$2,aux!$F$4,aux!$G$4))*$B24/10,10*$B24/10,15)</f>
        <v>20</v>
      </c>
      <c r="D24" s="5">
        <f>INDEX(aux!$W$2:$W$3,MATCH($B$7,aux!$V$2:$V$3,0))*$B24/10+MAX(INDEX(aux!$K$2:$K$3,MATCH(D$7,aux!$I$2:$I$3,0))*(IF(D$8=aux!$F$2,aux!$F$3,aux!$G$3))*INDEX(aux!$B$3:$C$7,MATCH($B$19,aux!$A$3:$A$7,0),(IF($B$6=aux!$B$2,1,2)))*($B24/10)^2,INDEX(aux!$K$2:$K$3,MATCH(D$7,aux!$I$2:$I$3,0))*VALUE(RIGHT($B$6,3))/(IF(D$8=aux!$F$2,aux!$F$4,aux!$G$4))*$B24/10,10*$B24/10,15)</f>
        <v>28.571428571428573</v>
      </c>
      <c r="E24" s="5">
        <f>INDEX(aux!$W$2:$W$3,MATCH($B$7,aux!$V$2:$V$3,0))*$B24/10+MAX(INDEX(aux!$K$2:$K$3,MATCH(E$7,aux!$I$2:$I$3,0))*(IF(E$8=aux!$F$2,aux!$F$3,aux!$G$3))*INDEX(aux!$B$3:$C$7,MATCH($B$19,aux!$A$3:$A$7,0),(IF($B$6=aux!$B$2,1,2)))*($B24/10)^2,INDEX(aux!$K$2:$K$3,MATCH(E$7,aux!$I$2:$I$3,0))*VALUE(RIGHT($B$6,3))/(IF(E$8=aux!$F$2,aux!$F$4,aux!$G$4))*$B24/10,10*$B24/10,15)</f>
        <v>15</v>
      </c>
      <c r="F24" s="34">
        <f>INDEX(aux!$W$2:$W$3,MATCH($B$7,aux!$V$2:$V$3,0))*$B24/10+MAX(INDEX(aux!$K$2:$K$3,MATCH(F$7,aux!$I$2:$I$3,0))*(IF(F$8=aux!$F$2,aux!$F$3,aux!$G$3))*INDEX(aux!$B$3:$C$7,MATCH($B$19,aux!$A$3:$A$7,0),(IF($B$6=aux!$B$2,1,2)))*($B24/10)^2,INDEX(aux!$K$2:$K$3,MATCH(F$7,aux!$I$2:$I$3,0))*VALUE(RIGHT($B$6,3))/(IF(F$8=aux!$F$2,aux!$F$4,aux!$G$4))*$B24/10,10*$B24/10,15)</f>
        <v>20</v>
      </c>
      <c r="G24" s="9">
        <f>INDEX(aux!$N$3:$Q$4,MATCH(G$7,aux!$M$3:$M$4,0),IF($G$6=aux!$N$2,1)+IF($G$6=aux!$O$2,2)+IF($G$6=aux!$P$2,3)+IF($G$6=aux!$Q$2,4))*$C24</f>
        <v>20</v>
      </c>
      <c r="H24" s="9">
        <f>INDEX(aux!$N$3:$Q$4,MATCH(H$7,aux!$M$3:$M$4,0),IF($G$6=aux!$N$2,1)+IF($G$6=aux!$O$2,2)+IF($G$6=aux!$P$2,3)+IF($G$6=aux!$Q$2,4))*$D24</f>
        <v>28.571428571428573</v>
      </c>
      <c r="I24" s="9">
        <f>INDEX(aux!$N$3:$Q$4,MATCH(I$7,aux!$M$3:$M$4,0),IF($G$6=aux!$N$2,1)+IF($G$6=aux!$O$2,2)+IF($G$6=aux!$P$2,3)+IF($G$6=aux!$Q$2,4))*$C24</f>
        <v>20</v>
      </c>
      <c r="J24" s="37">
        <f>INDEX(aux!$N$3:$Q$4,MATCH(J$7,aux!$M$3:$M$4,0),IF($G$6=aux!$N$2,1)+IF($G$6=aux!$O$2,2)+IF($G$6=aux!$P$2,3)+IF($G$6=aux!$Q$2,4))*$D24</f>
        <v>28.571428571428573</v>
      </c>
      <c r="K24" s="9">
        <f>INDEX(aux!$N$3:$Q$4,MATCH(K$7,aux!$M$3:$M$4,0),IF($K$6=aux!$N$2,1)+IF($K$6=aux!$O$2,2)+IF($K$6=aux!$P$2,3)+IF($K$6=aux!$Q$2,4))*$C24</f>
        <v>24</v>
      </c>
      <c r="L24" s="9">
        <f>INDEX(aux!$N$3:$Q$4,MATCH(L$7,aux!$M$3:$M$4,0),IF($K$6=aux!$N$2,1)+IF($K$6=aux!$O$2,2)+IF($K$6=aux!$P$2,3)+IF($K$6=aux!$Q$2,4))*$D24</f>
        <v>34.285714285714285</v>
      </c>
      <c r="M24" s="9">
        <f>INDEX(aux!$N$3:$Q$4,MATCH(M$7,aux!$M$3:$M$4,0),IF($K$6=aux!$N$2,1)+IF($K$6=aux!$O$2,2)+IF($K$6=aux!$P$2,3)+IF($K$6=aux!$Q$2,4))*$C24</f>
        <v>32</v>
      </c>
      <c r="N24" s="37">
        <f>INDEX(aux!$N$3:$Q$4,MATCH(N$7,aux!$M$3:$M$4,0),IF($K$6=aux!$N$2,1)+IF($K$6=aux!$O$2,2)+IF($K$6=aux!$P$2,3)+IF($K$6=aux!$Q$2,4))*$D24</f>
        <v>45.714285714285722</v>
      </c>
      <c r="O24" s="9">
        <f>INDEX(aux!$N$3:$Q$4,MATCH(O$7,aux!$M$3:$M$4,0),IF($O$6=aux!$N$2,1)+IF($O$6=aux!$O$2,2)+IF($O$6=aux!$P$2,3)+IF($O$6=aux!$Q$2,4))*$C24</f>
        <v>26</v>
      </c>
      <c r="P24" s="9">
        <f>INDEX(aux!$N$3:$Q$4,MATCH(P$7,aux!$M$3:$M$4,0),IF($O$6=aux!$N$2,1)+IF($O$6=aux!$O$2,2)+IF($O$6=aux!$P$2,3)+IF($O$6=aux!$Q$2,4))*$D24</f>
        <v>37.142857142857146</v>
      </c>
      <c r="Q24" s="9">
        <f>INDEX(aux!$N$3:$Q$4,MATCH(Q$7,aux!$M$3:$M$4,0),IF($O$6=aux!$N$2,1)+IF($O$6=aux!$O$2,2)+IF($O$6=aux!$P$2,3)+IF($O$6=aux!$Q$2,4))*$C24</f>
        <v>36</v>
      </c>
      <c r="R24" s="37">
        <f>INDEX(aux!$N$3:$Q$4,MATCH(R$7,aux!$M$3:$M$4,0),IF($O$6=aux!$N$2,1)+IF($O$6=aux!$O$2,2)+IF($O$6=aux!$P$2,3)+IF($O$6=aux!$Q$2,4))*$D24</f>
        <v>51.428571428571431</v>
      </c>
      <c r="S24" s="9">
        <f>INDEX(aux!$N$3:$Q$4,MATCH(S$7,aux!$M$3:$M$4,0),IF($S$6=aux!$N$2,1)+IF($S$6=aux!$O$2,2)+IF($S$6=aux!$P$2,3)+IF($S$6=aux!$Q$2,4))*$C24</f>
        <v>28</v>
      </c>
      <c r="T24" s="9">
        <f>INDEX(aux!$N$3:$Q$4,MATCH(T$7,aux!$M$3:$M$4,0),IF($S$6=aux!$N$2,1)+IF($S$6=aux!$O$2,2)+IF($S$6=aux!$P$2,3)+IF($S$6=aux!$Q$2,4))*$D24</f>
        <v>40</v>
      </c>
      <c r="U24" s="9">
        <f>INDEX(aux!$N$3:$Q$4,MATCH(U$7,aux!$M$3:$M$4,0),IF($S$6=aux!$N$2,1)+IF($S$6=aux!$O$2,2)+IF($S$6=aux!$P$2,3)+IF($S$6=aux!$Q$2,4))*$C24</f>
        <v>40</v>
      </c>
      <c r="V24" s="15">
        <f>INDEX(aux!$N$3:$Q$4,MATCH(V$7,aux!$M$3:$M$4,0),IF($S$6=aux!$N$2,1)+IF($S$6=aux!$O$2,2)+IF($S$6=aux!$P$2,3)+IF($S$6=aux!$Q$2,4))*$D24</f>
        <v>57.142857142857146</v>
      </c>
    </row>
    <row r="25" spans="2:22" x14ac:dyDescent="0.25">
      <c r="B25" s="14">
        <v>10</v>
      </c>
      <c r="C25" s="41">
        <f>INDEX(aux!$W$2:$W$3,MATCH($B$7,aux!$V$2:$V$3,0))*$B25/10+MAX(INDEX(aux!$K$2:$K$3,MATCH(C$7,aux!$I$2:$I$3,0))*(IF(C$8=aux!$F$2,aux!$F$3,aux!$G$3))*INDEX(aux!$B$3:$C$7,MATCH($B$19,aux!$A$3:$A$7,0),(IF($B$6=aux!$B$2,1,2)))*($B25/10)^2,INDEX(aux!$K$2:$K$3,MATCH(C$7,aux!$I$2:$I$3,0))*VALUE(RIGHT($B$6,3))/(IF(C$8=aux!$F$2,aux!$F$4,aux!$G$4))*$B25/10,10*$B25/10,15)</f>
        <v>25</v>
      </c>
      <c r="D25" s="5">
        <f>INDEX(aux!$W$2:$W$3,MATCH($B$7,aux!$V$2:$V$3,0))*$B25/10+MAX(INDEX(aux!$K$2:$K$3,MATCH(D$7,aux!$I$2:$I$3,0))*(IF(D$8=aux!$F$2,aux!$F$3,aux!$G$3))*INDEX(aux!$B$3:$C$7,MATCH($B$19,aux!$A$3:$A$7,0),(IF($B$6=aux!$B$2,1,2)))*($B25/10)^2,INDEX(aux!$K$2:$K$3,MATCH(D$7,aux!$I$2:$I$3,0))*VALUE(RIGHT($B$6,3))/(IF(D$8=aux!$F$2,aux!$F$4,aux!$G$4))*$B25/10,10*$B25/10,15)</f>
        <v>35.714285714285715</v>
      </c>
      <c r="E25" s="5">
        <f>INDEX(aux!$W$2:$W$3,MATCH($B$7,aux!$V$2:$V$3,0))*$B25/10+MAX(INDEX(aux!$K$2:$K$3,MATCH(E$7,aux!$I$2:$I$3,0))*(IF(E$8=aux!$F$2,aux!$F$3,aux!$G$3))*INDEX(aux!$B$3:$C$7,MATCH($B$19,aux!$A$3:$A$7,0),(IF($B$6=aux!$B$2,1,2)))*($B25/10)^2,INDEX(aux!$K$2:$K$3,MATCH(E$7,aux!$I$2:$I$3,0))*VALUE(RIGHT($B$6,3))/(IF(E$8=aux!$F$2,aux!$F$4,aux!$G$4))*$B25/10,10*$B25/10,15)</f>
        <v>17.5</v>
      </c>
      <c r="F25" s="34">
        <f>INDEX(aux!$W$2:$W$3,MATCH($B$7,aux!$V$2:$V$3,0))*$B25/10+MAX(INDEX(aux!$K$2:$K$3,MATCH(F$7,aux!$I$2:$I$3,0))*(IF(F$8=aux!$F$2,aux!$F$3,aux!$G$3))*INDEX(aux!$B$3:$C$7,MATCH($B$19,aux!$A$3:$A$7,0),(IF($B$6=aux!$B$2,1,2)))*($B25/10)^2,INDEX(aux!$K$2:$K$3,MATCH(F$7,aux!$I$2:$I$3,0))*VALUE(RIGHT($B$6,3))/(IF(F$8=aux!$F$2,aux!$F$4,aux!$G$4))*$B25/10,10*$B25/10,15)</f>
        <v>25</v>
      </c>
      <c r="G25" s="9">
        <f>INDEX(aux!$N$3:$Q$4,MATCH(G$7,aux!$M$3:$M$4,0),IF($G$6=aux!$N$2,1)+IF($G$6=aux!$O$2,2)+IF($G$6=aux!$P$2,3)+IF($G$6=aux!$Q$2,4))*$C25</f>
        <v>25</v>
      </c>
      <c r="H25" s="9">
        <f>INDEX(aux!$N$3:$Q$4,MATCH(H$7,aux!$M$3:$M$4,0),IF($G$6=aux!$N$2,1)+IF($G$6=aux!$O$2,2)+IF($G$6=aux!$P$2,3)+IF($G$6=aux!$Q$2,4))*$D25</f>
        <v>35.714285714285715</v>
      </c>
      <c r="I25" s="9">
        <f>INDEX(aux!$N$3:$Q$4,MATCH(I$7,aux!$M$3:$M$4,0),IF($G$6=aux!$N$2,1)+IF($G$6=aux!$O$2,2)+IF($G$6=aux!$P$2,3)+IF($G$6=aux!$Q$2,4))*$C25</f>
        <v>25</v>
      </c>
      <c r="J25" s="37">
        <f>INDEX(aux!$N$3:$Q$4,MATCH(J$7,aux!$M$3:$M$4,0),IF($G$6=aux!$N$2,1)+IF($G$6=aux!$O$2,2)+IF($G$6=aux!$P$2,3)+IF($G$6=aux!$Q$2,4))*$D25</f>
        <v>35.714285714285715</v>
      </c>
      <c r="K25" s="9">
        <f>INDEX(aux!$N$3:$Q$4,MATCH(K$7,aux!$M$3:$M$4,0),IF($K$6=aux!$N$2,1)+IF($K$6=aux!$O$2,2)+IF($K$6=aux!$P$2,3)+IF($K$6=aux!$Q$2,4))*$C25</f>
        <v>30</v>
      </c>
      <c r="L25" s="9">
        <f>INDEX(aux!$N$3:$Q$4,MATCH(L$7,aux!$M$3:$M$4,0),IF($K$6=aux!$N$2,1)+IF($K$6=aux!$O$2,2)+IF($K$6=aux!$P$2,3)+IF($K$6=aux!$Q$2,4))*$D25</f>
        <v>42.857142857142854</v>
      </c>
      <c r="M25" s="9">
        <f>INDEX(aux!$N$3:$Q$4,MATCH(M$7,aux!$M$3:$M$4,0),IF($K$6=aux!$N$2,1)+IF($K$6=aux!$O$2,2)+IF($K$6=aux!$P$2,3)+IF($K$6=aux!$Q$2,4))*$C25</f>
        <v>40</v>
      </c>
      <c r="N25" s="37">
        <f>INDEX(aux!$N$3:$Q$4,MATCH(N$7,aux!$M$3:$M$4,0),IF($K$6=aux!$N$2,1)+IF($K$6=aux!$O$2,2)+IF($K$6=aux!$P$2,3)+IF($K$6=aux!$Q$2,4))*$D25</f>
        <v>57.142857142857146</v>
      </c>
      <c r="O25" s="9">
        <f>INDEX(aux!$N$3:$Q$4,MATCH(O$7,aux!$M$3:$M$4,0),IF($O$6=aux!$N$2,1)+IF($O$6=aux!$O$2,2)+IF($O$6=aux!$P$2,3)+IF($O$6=aux!$Q$2,4))*$C25</f>
        <v>32.5</v>
      </c>
      <c r="P25" s="9">
        <f>INDEX(aux!$N$3:$Q$4,MATCH(P$7,aux!$M$3:$M$4,0),IF($O$6=aux!$N$2,1)+IF($O$6=aux!$O$2,2)+IF($O$6=aux!$P$2,3)+IF($O$6=aux!$Q$2,4))*$D25</f>
        <v>46.428571428571431</v>
      </c>
      <c r="Q25" s="9">
        <f>INDEX(aux!$N$3:$Q$4,MATCH(Q$7,aux!$M$3:$M$4,0),IF($O$6=aux!$N$2,1)+IF($O$6=aux!$O$2,2)+IF($O$6=aux!$P$2,3)+IF($O$6=aux!$Q$2,4))*$C25</f>
        <v>45</v>
      </c>
      <c r="R25" s="37">
        <f>INDEX(aux!$N$3:$Q$4,MATCH(R$7,aux!$M$3:$M$4,0),IF($O$6=aux!$N$2,1)+IF($O$6=aux!$O$2,2)+IF($O$6=aux!$P$2,3)+IF($O$6=aux!$Q$2,4))*$D25</f>
        <v>64.285714285714292</v>
      </c>
      <c r="S25" s="9">
        <f>INDEX(aux!$N$3:$Q$4,MATCH(S$7,aux!$M$3:$M$4,0),IF($S$6=aux!$N$2,1)+IF($S$6=aux!$O$2,2)+IF($S$6=aux!$P$2,3)+IF($S$6=aux!$Q$2,4))*$C25</f>
        <v>35</v>
      </c>
      <c r="T25" s="9">
        <f>INDEX(aux!$N$3:$Q$4,MATCH(T$7,aux!$M$3:$M$4,0),IF($S$6=aux!$N$2,1)+IF($S$6=aux!$O$2,2)+IF($S$6=aux!$P$2,3)+IF($S$6=aux!$Q$2,4))*$D25</f>
        <v>50</v>
      </c>
      <c r="U25" s="9">
        <f>INDEX(aux!$N$3:$Q$4,MATCH(U$7,aux!$M$3:$M$4,0),IF($S$6=aux!$N$2,1)+IF($S$6=aux!$O$2,2)+IF($S$6=aux!$P$2,3)+IF($S$6=aux!$Q$2,4))*$C25</f>
        <v>50</v>
      </c>
      <c r="V25" s="15">
        <f>INDEX(aux!$N$3:$Q$4,MATCH(V$7,aux!$M$3:$M$4,0),IF($S$6=aux!$N$2,1)+IF($S$6=aux!$O$2,2)+IF($S$6=aux!$P$2,3)+IF($S$6=aux!$Q$2,4))*$D25</f>
        <v>71.428571428571431</v>
      </c>
    </row>
    <row r="26" spans="2:22" x14ac:dyDescent="0.25">
      <c r="B26" s="14">
        <v>12</v>
      </c>
      <c r="C26" s="41">
        <f>INDEX(aux!$W$2:$W$3,MATCH($B$7,aux!$V$2:$V$3,0))*$B26/10+MAX(INDEX(aux!$K$2:$K$3,MATCH(C$7,aux!$I$2:$I$3,0))*(IF(C$8=aux!$F$2,aux!$F$3,aux!$G$3))*INDEX(aux!$B$3:$C$7,MATCH($B$19,aux!$A$3:$A$7,0),(IF($B$6=aux!$B$2,1,2)))*($B26/10)^2,INDEX(aux!$K$2:$K$3,MATCH(C$7,aux!$I$2:$I$3,0))*VALUE(RIGHT($B$6,3))/(IF(C$8=aux!$F$2,aux!$F$4,aux!$G$4))*$B26/10,10*$B26/10,15)</f>
        <v>30</v>
      </c>
      <c r="D26" s="5">
        <f>INDEX(aux!$W$2:$W$3,MATCH($B$7,aux!$V$2:$V$3,0))*$B26/10+MAX(INDEX(aux!$K$2:$K$3,MATCH(D$7,aux!$I$2:$I$3,0))*(IF(D$8=aux!$F$2,aux!$F$3,aux!$G$3))*INDEX(aux!$B$3:$C$7,MATCH($B$19,aux!$A$3:$A$7,0),(IF($B$6=aux!$B$2,1,2)))*($B26/10)^2,INDEX(aux!$K$2:$K$3,MATCH(D$7,aux!$I$2:$I$3,0))*VALUE(RIGHT($B$6,3))/(IF(D$8=aux!$F$2,aux!$F$4,aux!$G$4))*$B26/10,10*$B26/10,15)</f>
        <v>42.857142857142854</v>
      </c>
      <c r="E26" s="5">
        <f>INDEX(aux!$W$2:$W$3,MATCH($B$7,aux!$V$2:$V$3,0))*$B26/10+MAX(INDEX(aux!$K$2:$K$3,MATCH(E$7,aux!$I$2:$I$3,0))*(IF(E$8=aux!$F$2,aux!$F$3,aux!$G$3))*INDEX(aux!$B$3:$C$7,MATCH($B$19,aux!$A$3:$A$7,0),(IF($B$6=aux!$B$2,1,2)))*($B26/10)^2,INDEX(aux!$K$2:$K$3,MATCH(E$7,aux!$I$2:$I$3,0))*VALUE(RIGHT($B$6,3))/(IF(E$8=aux!$F$2,aux!$F$4,aux!$G$4))*$B26/10,10*$B26/10,15)</f>
        <v>21</v>
      </c>
      <c r="F26" s="34">
        <f>INDEX(aux!$W$2:$W$3,MATCH($B$7,aux!$V$2:$V$3,0))*$B26/10+MAX(INDEX(aux!$K$2:$K$3,MATCH(F$7,aux!$I$2:$I$3,0))*(IF(F$8=aux!$F$2,aux!$F$3,aux!$G$3))*INDEX(aux!$B$3:$C$7,MATCH($B$19,aux!$A$3:$A$7,0),(IF($B$6=aux!$B$2,1,2)))*($B26/10)^2,INDEX(aux!$K$2:$K$3,MATCH(F$7,aux!$I$2:$I$3,0))*VALUE(RIGHT($B$6,3))/(IF(F$8=aux!$F$2,aux!$F$4,aux!$G$4))*$B26/10,10*$B26/10,15)</f>
        <v>30</v>
      </c>
      <c r="G26" s="9">
        <f>INDEX(aux!$N$3:$Q$4,MATCH(G$7,aux!$M$3:$M$4,0),IF($G$6=aux!$N$2,1)+IF($G$6=aux!$O$2,2)+IF($G$6=aux!$P$2,3)+IF($G$6=aux!$Q$2,4))*$C26</f>
        <v>30</v>
      </c>
      <c r="H26" s="9">
        <f>INDEX(aux!$N$3:$Q$4,MATCH(H$7,aux!$M$3:$M$4,0),IF($G$6=aux!$N$2,1)+IF($G$6=aux!$O$2,2)+IF($G$6=aux!$P$2,3)+IF($G$6=aux!$Q$2,4))*$D26</f>
        <v>42.857142857142854</v>
      </c>
      <c r="I26" s="9">
        <f>INDEX(aux!$N$3:$Q$4,MATCH(I$7,aux!$M$3:$M$4,0),IF($G$6=aux!$N$2,1)+IF($G$6=aux!$O$2,2)+IF($G$6=aux!$P$2,3)+IF($G$6=aux!$Q$2,4))*$C26</f>
        <v>30</v>
      </c>
      <c r="J26" s="37">
        <f>INDEX(aux!$N$3:$Q$4,MATCH(J$7,aux!$M$3:$M$4,0),IF($G$6=aux!$N$2,1)+IF($G$6=aux!$O$2,2)+IF($G$6=aux!$P$2,3)+IF($G$6=aux!$Q$2,4))*$D26</f>
        <v>42.857142857142854</v>
      </c>
      <c r="K26" s="9">
        <f>INDEX(aux!$N$3:$Q$4,MATCH(K$7,aux!$M$3:$M$4,0),IF($K$6=aux!$N$2,1)+IF($K$6=aux!$O$2,2)+IF($K$6=aux!$P$2,3)+IF($K$6=aux!$Q$2,4))*$C26</f>
        <v>36</v>
      </c>
      <c r="L26" s="9">
        <f>INDEX(aux!$N$3:$Q$4,MATCH(L$7,aux!$M$3:$M$4,0),IF($K$6=aux!$N$2,1)+IF($K$6=aux!$O$2,2)+IF($K$6=aux!$P$2,3)+IF($K$6=aux!$Q$2,4))*$D26</f>
        <v>51.428571428571423</v>
      </c>
      <c r="M26" s="9">
        <f>INDEX(aux!$N$3:$Q$4,MATCH(M$7,aux!$M$3:$M$4,0),IF($K$6=aux!$N$2,1)+IF($K$6=aux!$O$2,2)+IF($K$6=aux!$P$2,3)+IF($K$6=aux!$Q$2,4))*$C26</f>
        <v>48</v>
      </c>
      <c r="N26" s="37">
        <f>INDEX(aux!$N$3:$Q$4,MATCH(N$7,aux!$M$3:$M$4,0),IF($K$6=aux!$N$2,1)+IF($K$6=aux!$O$2,2)+IF($K$6=aux!$P$2,3)+IF($K$6=aux!$Q$2,4))*$D26</f>
        <v>68.571428571428569</v>
      </c>
      <c r="O26" s="9">
        <f>INDEX(aux!$N$3:$Q$4,MATCH(O$7,aux!$M$3:$M$4,0),IF($O$6=aux!$N$2,1)+IF($O$6=aux!$O$2,2)+IF($O$6=aux!$P$2,3)+IF($O$6=aux!$Q$2,4))*$C26</f>
        <v>39</v>
      </c>
      <c r="P26" s="9">
        <f>INDEX(aux!$N$3:$Q$4,MATCH(P$7,aux!$M$3:$M$4,0),IF($O$6=aux!$N$2,1)+IF($O$6=aux!$O$2,2)+IF($O$6=aux!$P$2,3)+IF($O$6=aux!$Q$2,4))*$D26</f>
        <v>55.714285714285715</v>
      </c>
      <c r="Q26" s="9">
        <f>INDEX(aux!$N$3:$Q$4,MATCH(Q$7,aux!$M$3:$M$4,0),IF($O$6=aux!$N$2,1)+IF($O$6=aux!$O$2,2)+IF($O$6=aux!$P$2,3)+IF($O$6=aux!$Q$2,4))*$C26</f>
        <v>54</v>
      </c>
      <c r="R26" s="37">
        <f>INDEX(aux!$N$3:$Q$4,MATCH(R$7,aux!$M$3:$M$4,0),IF($O$6=aux!$N$2,1)+IF($O$6=aux!$O$2,2)+IF($O$6=aux!$P$2,3)+IF($O$6=aux!$Q$2,4))*$D26</f>
        <v>77.142857142857139</v>
      </c>
      <c r="S26" s="9">
        <f>INDEX(aux!$N$3:$Q$4,MATCH(S$7,aux!$M$3:$M$4,0),IF($S$6=aux!$N$2,1)+IF($S$6=aux!$O$2,2)+IF($S$6=aux!$P$2,3)+IF($S$6=aux!$Q$2,4))*$C26</f>
        <v>42</v>
      </c>
      <c r="T26" s="9">
        <f>INDEX(aux!$N$3:$Q$4,MATCH(T$7,aux!$M$3:$M$4,0),IF($S$6=aux!$N$2,1)+IF($S$6=aux!$O$2,2)+IF($S$6=aux!$P$2,3)+IF($S$6=aux!$Q$2,4))*$D26</f>
        <v>59.999999999999993</v>
      </c>
      <c r="U26" s="9">
        <f>INDEX(aux!$N$3:$Q$4,MATCH(U$7,aux!$M$3:$M$4,0),IF($S$6=aux!$N$2,1)+IF($S$6=aux!$O$2,2)+IF($S$6=aux!$P$2,3)+IF($S$6=aux!$Q$2,4))*$C26</f>
        <v>60</v>
      </c>
      <c r="V26" s="15">
        <f>INDEX(aux!$N$3:$Q$4,MATCH(V$7,aux!$M$3:$M$4,0),IF($S$6=aux!$N$2,1)+IF($S$6=aux!$O$2,2)+IF($S$6=aux!$P$2,3)+IF($S$6=aux!$Q$2,4))*$D26</f>
        <v>85.714285714285708</v>
      </c>
    </row>
    <row r="27" spans="2:22" x14ac:dyDescent="0.25">
      <c r="B27" s="14">
        <v>14</v>
      </c>
      <c r="C27" s="41">
        <f>INDEX(aux!$W$2:$W$3,MATCH($B$7,aux!$V$2:$V$3,0))*$B27/10+MAX(INDEX(aux!$K$2:$K$3,MATCH(C$7,aux!$I$2:$I$3,0))*(IF(C$8=aux!$F$2,aux!$F$3,aux!$G$3))*INDEX(aux!$B$3:$C$7,MATCH($B$19,aux!$A$3:$A$7,0),(IF($B$6=aux!$B$2,1,2)))*($B27/10)^2,INDEX(aux!$K$2:$K$3,MATCH(C$7,aux!$I$2:$I$3,0))*VALUE(RIGHT($B$6,3))/(IF(C$8=aux!$F$2,aux!$F$4,aux!$G$4))*$B27/10,10*$B27/10,15)</f>
        <v>35</v>
      </c>
      <c r="D27" s="5">
        <f>INDEX(aux!$W$2:$W$3,MATCH($B$7,aux!$V$2:$V$3,0))*$B27/10+MAX(INDEX(aux!$K$2:$K$3,MATCH(D$7,aux!$I$2:$I$3,0))*(IF(D$8=aux!$F$2,aux!$F$3,aux!$G$3))*INDEX(aux!$B$3:$C$7,MATCH($B$19,aux!$A$3:$A$7,0),(IF($B$6=aux!$B$2,1,2)))*($B27/10)^2,INDEX(aux!$K$2:$K$3,MATCH(D$7,aux!$I$2:$I$3,0))*VALUE(RIGHT($B$6,3))/(IF(D$8=aux!$F$2,aux!$F$4,aux!$G$4))*$B27/10,10*$B27/10,15)</f>
        <v>50</v>
      </c>
      <c r="E27" s="5">
        <f>INDEX(aux!$W$2:$W$3,MATCH($B$7,aux!$V$2:$V$3,0))*$B27/10+MAX(INDEX(aux!$K$2:$K$3,MATCH(E$7,aux!$I$2:$I$3,0))*(IF(E$8=aux!$F$2,aux!$F$3,aux!$G$3))*INDEX(aux!$B$3:$C$7,MATCH($B$19,aux!$A$3:$A$7,0),(IF($B$6=aux!$B$2,1,2)))*($B27/10)^2,INDEX(aux!$K$2:$K$3,MATCH(E$7,aux!$I$2:$I$3,0))*VALUE(RIGHT($B$6,3))/(IF(E$8=aux!$F$2,aux!$F$4,aux!$G$4))*$B27/10,10*$B27/10,15)</f>
        <v>24.5</v>
      </c>
      <c r="F27" s="34">
        <f>INDEX(aux!$W$2:$W$3,MATCH($B$7,aux!$V$2:$V$3,0))*$B27/10+MAX(INDEX(aux!$K$2:$K$3,MATCH(F$7,aux!$I$2:$I$3,0))*(IF(F$8=aux!$F$2,aux!$F$3,aux!$G$3))*INDEX(aux!$B$3:$C$7,MATCH($B$19,aux!$A$3:$A$7,0),(IF($B$6=aux!$B$2,1,2)))*($B27/10)^2,INDEX(aux!$K$2:$K$3,MATCH(F$7,aux!$I$2:$I$3,0))*VALUE(RIGHT($B$6,3))/(IF(F$8=aux!$F$2,aux!$F$4,aux!$G$4))*$B27/10,10*$B27/10,15)</f>
        <v>35</v>
      </c>
      <c r="G27" s="9">
        <f>INDEX(aux!$N$3:$Q$4,MATCH(G$7,aux!$M$3:$M$4,0),IF($G$6=aux!$N$2,1)+IF($G$6=aux!$O$2,2)+IF($G$6=aux!$P$2,3)+IF($G$6=aux!$Q$2,4))*$C27</f>
        <v>35</v>
      </c>
      <c r="H27" s="9">
        <f>INDEX(aux!$N$3:$Q$4,MATCH(H$7,aux!$M$3:$M$4,0),IF($G$6=aux!$N$2,1)+IF($G$6=aux!$O$2,2)+IF($G$6=aux!$P$2,3)+IF($G$6=aux!$Q$2,4))*$D27</f>
        <v>50</v>
      </c>
      <c r="I27" s="9">
        <f>INDEX(aux!$N$3:$Q$4,MATCH(I$7,aux!$M$3:$M$4,0),IF($G$6=aux!$N$2,1)+IF($G$6=aux!$O$2,2)+IF($G$6=aux!$P$2,3)+IF($G$6=aux!$Q$2,4))*$C27</f>
        <v>35</v>
      </c>
      <c r="J27" s="37">
        <f>INDEX(aux!$N$3:$Q$4,MATCH(J$7,aux!$M$3:$M$4,0),IF($G$6=aux!$N$2,1)+IF($G$6=aux!$O$2,2)+IF($G$6=aux!$P$2,3)+IF($G$6=aux!$Q$2,4))*$D27</f>
        <v>50</v>
      </c>
      <c r="K27" s="9">
        <f>INDEX(aux!$N$3:$Q$4,MATCH(K$7,aux!$M$3:$M$4,0),IF($K$6=aux!$N$2,1)+IF($K$6=aux!$O$2,2)+IF($K$6=aux!$P$2,3)+IF($K$6=aux!$Q$2,4))*$C27</f>
        <v>42</v>
      </c>
      <c r="L27" s="9">
        <f>INDEX(aux!$N$3:$Q$4,MATCH(L$7,aux!$M$3:$M$4,0),IF($K$6=aux!$N$2,1)+IF($K$6=aux!$O$2,2)+IF($K$6=aux!$P$2,3)+IF($K$6=aux!$Q$2,4))*$D27</f>
        <v>60</v>
      </c>
      <c r="M27" s="9">
        <f>INDEX(aux!$N$3:$Q$4,MATCH(M$7,aux!$M$3:$M$4,0),IF($K$6=aux!$N$2,1)+IF($K$6=aux!$O$2,2)+IF($K$6=aux!$P$2,3)+IF($K$6=aux!$Q$2,4))*$C27</f>
        <v>56</v>
      </c>
      <c r="N27" s="37">
        <f>INDEX(aux!$N$3:$Q$4,MATCH(N$7,aux!$M$3:$M$4,0),IF($K$6=aux!$N$2,1)+IF($K$6=aux!$O$2,2)+IF($K$6=aux!$P$2,3)+IF($K$6=aux!$Q$2,4))*$D27</f>
        <v>80</v>
      </c>
      <c r="O27" s="9">
        <f>INDEX(aux!$N$3:$Q$4,MATCH(O$7,aux!$M$3:$M$4,0),IF($O$6=aux!$N$2,1)+IF($O$6=aux!$O$2,2)+IF($O$6=aux!$P$2,3)+IF($O$6=aux!$Q$2,4))*$C27</f>
        <v>45.5</v>
      </c>
      <c r="P27" s="9">
        <f>INDEX(aux!$N$3:$Q$4,MATCH(P$7,aux!$M$3:$M$4,0),IF($O$6=aux!$N$2,1)+IF($O$6=aux!$O$2,2)+IF($O$6=aux!$P$2,3)+IF($O$6=aux!$Q$2,4))*$D27</f>
        <v>65</v>
      </c>
      <c r="Q27" s="9">
        <f>INDEX(aux!$N$3:$Q$4,MATCH(Q$7,aux!$M$3:$M$4,0),IF($O$6=aux!$N$2,1)+IF($O$6=aux!$O$2,2)+IF($O$6=aux!$P$2,3)+IF($O$6=aux!$Q$2,4))*$C27</f>
        <v>63</v>
      </c>
      <c r="R27" s="37">
        <f>INDEX(aux!$N$3:$Q$4,MATCH(R$7,aux!$M$3:$M$4,0),IF($O$6=aux!$N$2,1)+IF($O$6=aux!$O$2,2)+IF($O$6=aux!$P$2,3)+IF($O$6=aux!$Q$2,4))*$D27</f>
        <v>90</v>
      </c>
      <c r="S27" s="9">
        <f>INDEX(aux!$N$3:$Q$4,MATCH(S$7,aux!$M$3:$M$4,0),IF($S$6=aux!$N$2,1)+IF($S$6=aux!$O$2,2)+IF($S$6=aux!$P$2,3)+IF($S$6=aux!$Q$2,4))*$C27</f>
        <v>49</v>
      </c>
      <c r="T27" s="9">
        <f>INDEX(aux!$N$3:$Q$4,MATCH(T$7,aux!$M$3:$M$4,0),IF($S$6=aux!$N$2,1)+IF($S$6=aux!$O$2,2)+IF($S$6=aux!$P$2,3)+IF($S$6=aux!$Q$2,4))*$D27</f>
        <v>70</v>
      </c>
      <c r="U27" s="9">
        <f>INDEX(aux!$N$3:$Q$4,MATCH(U$7,aux!$M$3:$M$4,0),IF($S$6=aux!$N$2,1)+IF($S$6=aux!$O$2,2)+IF($S$6=aux!$P$2,3)+IF($S$6=aux!$Q$2,4))*$C27</f>
        <v>70</v>
      </c>
      <c r="V27" s="15">
        <f>INDEX(aux!$N$3:$Q$4,MATCH(V$7,aux!$M$3:$M$4,0),IF($S$6=aux!$N$2,1)+IF($S$6=aux!$O$2,2)+IF($S$6=aux!$P$2,3)+IF($S$6=aux!$Q$2,4))*$D27</f>
        <v>100</v>
      </c>
    </row>
    <row r="28" spans="2:22" x14ac:dyDescent="0.25">
      <c r="B28" s="14">
        <v>16</v>
      </c>
      <c r="C28" s="41">
        <f>INDEX(aux!$W$2:$W$3,MATCH($B$7,aux!$V$2:$V$3,0))*$B28/10+MAX(INDEX(aux!$K$2:$K$3,MATCH(C$7,aux!$I$2:$I$3,0))*(IF(C$8=aux!$F$2,aux!$F$3,aux!$G$3))*INDEX(aux!$B$3:$C$7,MATCH($B$19,aux!$A$3:$A$7,0),(IF($B$6=aux!$B$2,1,2)))*($B28/10)^2,INDEX(aux!$K$2:$K$3,MATCH(C$7,aux!$I$2:$I$3,0))*VALUE(RIGHT($B$6,3))/(IF(C$8=aux!$F$2,aux!$F$4,aux!$G$4))*$B28/10,10*$B28/10,15)</f>
        <v>40</v>
      </c>
      <c r="D28" s="5">
        <f>INDEX(aux!$W$2:$W$3,MATCH($B$7,aux!$V$2:$V$3,0))*$B28/10+MAX(INDEX(aux!$K$2:$K$3,MATCH(D$7,aux!$I$2:$I$3,0))*(IF(D$8=aux!$F$2,aux!$F$3,aux!$G$3))*INDEX(aux!$B$3:$C$7,MATCH($B$19,aux!$A$3:$A$7,0),(IF($B$6=aux!$B$2,1,2)))*($B28/10)^2,INDEX(aux!$K$2:$K$3,MATCH(D$7,aux!$I$2:$I$3,0))*VALUE(RIGHT($B$6,3))/(IF(D$8=aux!$F$2,aux!$F$4,aux!$G$4))*$B28/10,10*$B28/10,15)</f>
        <v>57.142857142857146</v>
      </c>
      <c r="E28" s="5">
        <f>INDEX(aux!$W$2:$W$3,MATCH($B$7,aux!$V$2:$V$3,0))*$B28/10+MAX(INDEX(aux!$K$2:$K$3,MATCH(E$7,aux!$I$2:$I$3,0))*(IF(E$8=aux!$F$2,aux!$F$3,aux!$G$3))*INDEX(aux!$B$3:$C$7,MATCH($B$19,aux!$A$3:$A$7,0),(IF($B$6=aux!$B$2,1,2)))*($B28/10)^2,INDEX(aux!$K$2:$K$3,MATCH(E$7,aux!$I$2:$I$3,0))*VALUE(RIGHT($B$6,3))/(IF(E$8=aux!$F$2,aux!$F$4,aux!$G$4))*$B28/10,10*$B28/10,15)</f>
        <v>28</v>
      </c>
      <c r="F28" s="34">
        <f>INDEX(aux!$W$2:$W$3,MATCH($B$7,aux!$V$2:$V$3,0))*$B28/10+MAX(INDEX(aux!$K$2:$K$3,MATCH(F$7,aux!$I$2:$I$3,0))*(IF(F$8=aux!$F$2,aux!$F$3,aux!$G$3))*INDEX(aux!$B$3:$C$7,MATCH($B$19,aux!$A$3:$A$7,0),(IF($B$6=aux!$B$2,1,2)))*($B28/10)^2,INDEX(aux!$K$2:$K$3,MATCH(F$7,aux!$I$2:$I$3,0))*VALUE(RIGHT($B$6,3))/(IF(F$8=aux!$F$2,aux!$F$4,aux!$G$4))*$B28/10,10*$B28/10,15)</f>
        <v>40</v>
      </c>
      <c r="G28" s="9">
        <f>INDEX(aux!$N$3:$Q$4,MATCH(G$7,aux!$M$3:$M$4,0),IF($G$6=aux!$N$2,1)+IF($G$6=aux!$O$2,2)+IF($G$6=aux!$P$2,3)+IF($G$6=aux!$Q$2,4))*$C28</f>
        <v>40</v>
      </c>
      <c r="H28" s="9">
        <f>INDEX(aux!$N$3:$Q$4,MATCH(H$7,aux!$M$3:$M$4,0),IF($G$6=aux!$N$2,1)+IF($G$6=aux!$O$2,2)+IF($G$6=aux!$P$2,3)+IF($G$6=aux!$Q$2,4))*$D28</f>
        <v>57.142857142857146</v>
      </c>
      <c r="I28" s="9">
        <f>INDEX(aux!$N$3:$Q$4,MATCH(I$7,aux!$M$3:$M$4,0),IF($G$6=aux!$N$2,1)+IF($G$6=aux!$O$2,2)+IF($G$6=aux!$P$2,3)+IF($G$6=aux!$Q$2,4))*$C28</f>
        <v>40</v>
      </c>
      <c r="J28" s="37">
        <f>INDEX(aux!$N$3:$Q$4,MATCH(J$7,aux!$M$3:$M$4,0),IF($G$6=aux!$N$2,1)+IF($G$6=aux!$O$2,2)+IF($G$6=aux!$P$2,3)+IF($G$6=aux!$Q$2,4))*$D28</f>
        <v>57.142857142857146</v>
      </c>
      <c r="K28" s="9">
        <f>INDEX(aux!$N$3:$Q$4,MATCH(K$7,aux!$M$3:$M$4,0),IF($K$6=aux!$N$2,1)+IF($K$6=aux!$O$2,2)+IF($K$6=aux!$P$2,3)+IF($K$6=aux!$Q$2,4))*$C28</f>
        <v>48</v>
      </c>
      <c r="L28" s="9">
        <f>INDEX(aux!$N$3:$Q$4,MATCH(L$7,aux!$M$3:$M$4,0),IF($K$6=aux!$N$2,1)+IF($K$6=aux!$O$2,2)+IF($K$6=aux!$P$2,3)+IF($K$6=aux!$Q$2,4))*$D28</f>
        <v>68.571428571428569</v>
      </c>
      <c r="M28" s="9">
        <f>INDEX(aux!$N$3:$Q$4,MATCH(M$7,aux!$M$3:$M$4,0),IF($K$6=aux!$N$2,1)+IF($K$6=aux!$O$2,2)+IF($K$6=aux!$P$2,3)+IF($K$6=aux!$Q$2,4))*$C28</f>
        <v>64</v>
      </c>
      <c r="N28" s="37">
        <f>INDEX(aux!$N$3:$Q$4,MATCH(N$7,aux!$M$3:$M$4,0),IF($K$6=aux!$N$2,1)+IF($K$6=aux!$O$2,2)+IF($K$6=aux!$P$2,3)+IF($K$6=aux!$Q$2,4))*$D28</f>
        <v>91.428571428571445</v>
      </c>
      <c r="O28" s="9">
        <f>INDEX(aux!$N$3:$Q$4,MATCH(O$7,aux!$M$3:$M$4,0),IF($O$6=aux!$N$2,1)+IF($O$6=aux!$O$2,2)+IF($O$6=aux!$P$2,3)+IF($O$6=aux!$Q$2,4))*$C28</f>
        <v>52</v>
      </c>
      <c r="P28" s="9">
        <f>INDEX(aux!$N$3:$Q$4,MATCH(P$7,aux!$M$3:$M$4,0),IF($O$6=aux!$N$2,1)+IF($O$6=aux!$O$2,2)+IF($O$6=aux!$P$2,3)+IF($O$6=aux!$Q$2,4))*$D28</f>
        <v>74.285714285714292</v>
      </c>
      <c r="Q28" s="9">
        <f>INDEX(aux!$N$3:$Q$4,MATCH(Q$7,aux!$M$3:$M$4,0),IF($O$6=aux!$N$2,1)+IF($O$6=aux!$O$2,2)+IF($O$6=aux!$P$2,3)+IF($O$6=aux!$Q$2,4))*$C28</f>
        <v>72</v>
      </c>
      <c r="R28" s="37">
        <f>INDEX(aux!$N$3:$Q$4,MATCH(R$7,aux!$M$3:$M$4,0),IF($O$6=aux!$N$2,1)+IF($O$6=aux!$O$2,2)+IF($O$6=aux!$P$2,3)+IF($O$6=aux!$Q$2,4))*$D28</f>
        <v>102.85714285714286</v>
      </c>
      <c r="S28" s="9">
        <f>INDEX(aux!$N$3:$Q$4,MATCH(S$7,aux!$M$3:$M$4,0),IF($S$6=aux!$N$2,1)+IF($S$6=aux!$O$2,2)+IF($S$6=aux!$P$2,3)+IF($S$6=aux!$Q$2,4))*$C28</f>
        <v>56</v>
      </c>
      <c r="T28" s="9">
        <f>INDEX(aux!$N$3:$Q$4,MATCH(T$7,aux!$M$3:$M$4,0),IF($S$6=aux!$N$2,1)+IF($S$6=aux!$O$2,2)+IF($S$6=aux!$P$2,3)+IF($S$6=aux!$Q$2,4))*$D28</f>
        <v>80</v>
      </c>
      <c r="U28" s="9">
        <f>INDEX(aux!$N$3:$Q$4,MATCH(U$7,aux!$M$3:$M$4,0),IF($S$6=aux!$N$2,1)+IF($S$6=aux!$O$2,2)+IF($S$6=aux!$P$2,3)+IF($S$6=aux!$Q$2,4))*$C28</f>
        <v>80</v>
      </c>
      <c r="V28" s="15">
        <f>INDEX(aux!$N$3:$Q$4,MATCH(V$7,aux!$M$3:$M$4,0),IF($S$6=aux!$N$2,1)+IF($S$6=aux!$O$2,2)+IF($S$6=aux!$P$2,3)+IF($S$6=aux!$Q$2,4))*$D28</f>
        <v>114.28571428571429</v>
      </c>
    </row>
    <row r="29" spans="2:22" x14ac:dyDescent="0.25">
      <c r="B29" s="14">
        <v>20</v>
      </c>
      <c r="C29" s="41">
        <f>INDEX(aux!$W$2:$W$3,MATCH($B$7,aux!$V$2:$V$3,0))*$B29/10+MAX(INDEX(aux!$K$2:$K$3,MATCH(C$7,aux!$I$2:$I$3,0))*(IF(C$8=aux!$F$2,aux!$F$3,aux!$G$3))*INDEX(aux!$B$3:$C$7,MATCH($B$19,aux!$A$3:$A$7,0),(IF($B$6=aux!$B$2,1,2)))*($B29/10)^2,INDEX(aux!$K$2:$K$3,MATCH(C$7,aux!$I$2:$I$3,0))*VALUE(RIGHT($B$6,3))/(IF(C$8=aux!$F$2,aux!$F$4,aux!$G$4))*$B29/10,10*$B29/10,15)</f>
        <v>52</v>
      </c>
      <c r="D29" s="5">
        <f>INDEX(aux!$W$2:$W$3,MATCH($B$7,aux!$V$2:$V$3,0))*$B29/10+MAX(INDEX(aux!$K$2:$K$3,MATCH(D$7,aux!$I$2:$I$3,0))*(IF(D$8=aux!$F$2,aux!$F$3,aux!$G$3))*INDEX(aux!$B$3:$C$7,MATCH($B$19,aux!$A$3:$A$7,0),(IF($B$6=aux!$B$2,1,2)))*($B29/10)^2,INDEX(aux!$K$2:$K$3,MATCH(D$7,aux!$I$2:$I$3,0))*VALUE(RIGHT($B$6,3))/(IF(D$8=aux!$F$2,aux!$F$4,aux!$G$4))*$B29/10,10*$B29/10,15)</f>
        <v>72.8</v>
      </c>
      <c r="E29" s="5">
        <f>INDEX(aux!$W$2:$W$3,MATCH($B$7,aux!$V$2:$V$3,0))*$B29/10+MAX(INDEX(aux!$K$2:$K$3,MATCH(E$7,aux!$I$2:$I$3,0))*(IF(E$8=aux!$F$2,aux!$F$3,aux!$G$3))*INDEX(aux!$B$3:$C$7,MATCH($B$19,aux!$A$3:$A$7,0),(IF($B$6=aux!$B$2,1,2)))*($B29/10)^2,INDEX(aux!$K$2:$K$3,MATCH(E$7,aux!$I$2:$I$3,0))*VALUE(RIGHT($B$6,3))/(IF(E$8=aux!$F$2,aux!$F$4,aux!$G$4))*$B29/10,10*$B29/10,15)</f>
        <v>36.4</v>
      </c>
      <c r="F29" s="34">
        <f>INDEX(aux!$W$2:$W$3,MATCH($B$7,aux!$V$2:$V$3,0))*$B29/10+MAX(INDEX(aux!$K$2:$K$3,MATCH(F$7,aux!$I$2:$I$3,0))*(IF(F$8=aux!$F$2,aux!$F$3,aux!$G$3))*INDEX(aux!$B$3:$C$7,MATCH($B$19,aux!$A$3:$A$7,0),(IF($B$6=aux!$B$2,1,2)))*($B29/10)^2,INDEX(aux!$K$2:$K$3,MATCH(F$7,aux!$I$2:$I$3,0))*VALUE(RIGHT($B$6,3))/(IF(F$8=aux!$F$2,aux!$F$4,aux!$G$4))*$B29/10,10*$B29/10,15)</f>
        <v>50.959999999999994</v>
      </c>
      <c r="G29" s="9">
        <f>INDEX(aux!$N$3:$Q$4,MATCH(G$7,aux!$M$3:$M$4,0),IF($G$6=aux!$N$2,1)+IF($G$6=aux!$O$2,2)+IF($G$6=aux!$P$2,3)+IF($G$6=aux!$Q$2,4))*$C29</f>
        <v>52</v>
      </c>
      <c r="H29" s="9">
        <f>INDEX(aux!$N$3:$Q$4,MATCH(H$7,aux!$M$3:$M$4,0),IF($G$6=aux!$N$2,1)+IF($G$6=aux!$O$2,2)+IF($G$6=aux!$P$2,3)+IF($G$6=aux!$Q$2,4))*$D29</f>
        <v>72.8</v>
      </c>
      <c r="I29" s="9">
        <f>INDEX(aux!$N$3:$Q$4,MATCH(I$7,aux!$M$3:$M$4,0),IF($G$6=aux!$N$2,1)+IF($G$6=aux!$O$2,2)+IF($G$6=aux!$P$2,3)+IF($G$6=aux!$Q$2,4))*$C29</f>
        <v>52</v>
      </c>
      <c r="J29" s="37">
        <f>INDEX(aux!$N$3:$Q$4,MATCH(J$7,aux!$M$3:$M$4,0),IF($G$6=aux!$N$2,1)+IF($G$6=aux!$O$2,2)+IF($G$6=aux!$P$2,3)+IF($G$6=aux!$Q$2,4))*$D29</f>
        <v>72.8</v>
      </c>
      <c r="K29" s="9">
        <f>INDEX(aux!$N$3:$Q$4,MATCH(K$7,aux!$M$3:$M$4,0),IF($K$6=aux!$N$2,1)+IF($K$6=aux!$O$2,2)+IF($K$6=aux!$P$2,3)+IF($K$6=aux!$Q$2,4))*$C29</f>
        <v>62.4</v>
      </c>
      <c r="L29" s="9">
        <f>INDEX(aux!$N$3:$Q$4,MATCH(L$7,aux!$M$3:$M$4,0),IF($K$6=aux!$N$2,1)+IF($K$6=aux!$O$2,2)+IF($K$6=aux!$P$2,3)+IF($K$6=aux!$Q$2,4))*$D29</f>
        <v>87.36</v>
      </c>
      <c r="M29" s="9">
        <f>INDEX(aux!$N$3:$Q$4,MATCH(M$7,aux!$M$3:$M$4,0),IF($K$6=aux!$N$2,1)+IF($K$6=aux!$O$2,2)+IF($K$6=aux!$P$2,3)+IF($K$6=aux!$Q$2,4))*$C29</f>
        <v>83.2</v>
      </c>
      <c r="N29" s="37">
        <f>INDEX(aux!$N$3:$Q$4,MATCH(N$7,aux!$M$3:$M$4,0),IF($K$6=aux!$N$2,1)+IF($K$6=aux!$O$2,2)+IF($K$6=aux!$P$2,3)+IF($K$6=aux!$Q$2,4))*$D29</f>
        <v>116.48</v>
      </c>
      <c r="O29" s="9">
        <f>INDEX(aux!$N$3:$Q$4,MATCH(O$7,aux!$M$3:$M$4,0),IF($O$6=aux!$N$2,1)+IF($O$6=aux!$O$2,2)+IF($O$6=aux!$P$2,3)+IF($O$6=aux!$Q$2,4))*$C29</f>
        <v>67.600000000000009</v>
      </c>
      <c r="P29" s="9">
        <f>INDEX(aux!$N$3:$Q$4,MATCH(P$7,aux!$M$3:$M$4,0),IF($O$6=aux!$N$2,1)+IF($O$6=aux!$O$2,2)+IF($O$6=aux!$P$2,3)+IF($O$6=aux!$Q$2,4))*$D29</f>
        <v>94.64</v>
      </c>
      <c r="Q29" s="9">
        <f>INDEX(aux!$N$3:$Q$4,MATCH(Q$7,aux!$M$3:$M$4,0),IF($O$6=aux!$N$2,1)+IF($O$6=aux!$O$2,2)+IF($O$6=aux!$P$2,3)+IF($O$6=aux!$Q$2,4))*$C29</f>
        <v>93.600000000000009</v>
      </c>
      <c r="R29" s="37">
        <f>INDEX(aux!$N$3:$Q$4,MATCH(R$7,aux!$M$3:$M$4,0),IF($O$6=aux!$N$2,1)+IF($O$6=aux!$O$2,2)+IF($O$6=aux!$P$2,3)+IF($O$6=aux!$Q$2,4))*$D29</f>
        <v>131.04</v>
      </c>
      <c r="S29" s="9">
        <f>INDEX(aux!$N$3:$Q$4,MATCH(S$7,aux!$M$3:$M$4,0),IF($S$6=aux!$N$2,1)+IF($S$6=aux!$O$2,2)+IF($S$6=aux!$P$2,3)+IF($S$6=aux!$Q$2,4))*$C29</f>
        <v>72.8</v>
      </c>
      <c r="T29" s="9">
        <f>INDEX(aux!$N$3:$Q$4,MATCH(T$7,aux!$M$3:$M$4,0),IF($S$6=aux!$N$2,1)+IF($S$6=aux!$O$2,2)+IF($S$6=aux!$P$2,3)+IF($S$6=aux!$Q$2,4))*$D29</f>
        <v>101.91999999999999</v>
      </c>
      <c r="U29" s="9">
        <f>INDEX(aux!$N$3:$Q$4,MATCH(U$7,aux!$M$3:$M$4,0),IF($S$6=aux!$N$2,1)+IF($S$6=aux!$O$2,2)+IF($S$6=aux!$P$2,3)+IF($S$6=aux!$Q$2,4))*$C29</f>
        <v>104</v>
      </c>
      <c r="V29" s="15">
        <f>INDEX(aux!$N$3:$Q$4,MATCH(V$7,aux!$M$3:$M$4,0),IF($S$6=aux!$N$2,1)+IF($S$6=aux!$O$2,2)+IF($S$6=aux!$P$2,3)+IF($S$6=aux!$Q$2,4))*$D29</f>
        <v>145.6</v>
      </c>
    </row>
    <row r="30" spans="2:22" x14ac:dyDescent="0.25">
      <c r="B30" s="14">
        <v>25</v>
      </c>
      <c r="C30" s="41">
        <f>INDEX(aux!$W$2:$W$3,MATCH($B$7,aux!$V$2:$V$3,0))*$B30/10+MAX(INDEX(aux!$K$2:$K$3,MATCH(C$7,aux!$I$2:$I$3,0))*(IF(C$8=aux!$F$2,aux!$F$3,aux!$G$3))*INDEX(aux!$B$3:$C$7,MATCH($B$19,aux!$A$3:$A$7,0),(IF($B$6=aux!$B$2,1,2)))*($B30/10)^2,INDEX(aux!$K$2:$K$3,MATCH(C$7,aux!$I$2:$I$3,0))*VALUE(RIGHT($B$6,3))/(IF(C$8=aux!$F$2,aux!$F$4,aux!$G$4))*$B30/10,10*$B30/10,15)</f>
        <v>81.25</v>
      </c>
      <c r="D30" s="5">
        <f>INDEX(aux!$W$2:$W$3,MATCH($B$7,aux!$V$2:$V$3,0))*$B30/10+MAX(INDEX(aux!$K$2:$K$3,MATCH(D$7,aux!$I$2:$I$3,0))*(IF(D$8=aux!$F$2,aux!$F$3,aux!$G$3))*INDEX(aux!$B$3:$C$7,MATCH($B$19,aux!$A$3:$A$7,0),(IF($B$6=aux!$B$2,1,2)))*($B30/10)^2,INDEX(aux!$K$2:$K$3,MATCH(D$7,aux!$I$2:$I$3,0))*VALUE(RIGHT($B$6,3))/(IF(D$8=aux!$F$2,aux!$F$4,aux!$G$4))*$B30/10,10*$B30/10,15)</f>
        <v>113.75</v>
      </c>
      <c r="E30" s="5">
        <f>INDEX(aux!$W$2:$W$3,MATCH($B$7,aux!$V$2:$V$3,0))*$B30/10+MAX(INDEX(aux!$K$2:$K$3,MATCH(E$7,aux!$I$2:$I$3,0))*(IF(E$8=aux!$F$2,aux!$F$3,aux!$G$3))*INDEX(aux!$B$3:$C$7,MATCH($B$19,aux!$A$3:$A$7,0),(IF($B$6=aux!$B$2,1,2)))*($B30/10)^2,INDEX(aux!$K$2:$K$3,MATCH(E$7,aux!$I$2:$I$3,0))*VALUE(RIGHT($B$6,3))/(IF(E$8=aux!$F$2,aux!$F$4,aux!$G$4))*$B30/10,10*$B30/10,15)</f>
        <v>56.875</v>
      </c>
      <c r="F30" s="34">
        <f>INDEX(aux!$W$2:$W$3,MATCH($B$7,aux!$V$2:$V$3,0))*$B30/10+MAX(INDEX(aux!$K$2:$K$3,MATCH(F$7,aux!$I$2:$I$3,0))*(IF(F$8=aux!$F$2,aux!$F$3,aux!$G$3))*INDEX(aux!$B$3:$C$7,MATCH($B$19,aux!$A$3:$A$7,0),(IF($B$6=aux!$B$2,1,2)))*($B30/10)^2,INDEX(aux!$K$2:$K$3,MATCH(F$7,aux!$I$2:$I$3,0))*VALUE(RIGHT($B$6,3))/(IF(F$8=aux!$F$2,aux!$F$4,aux!$G$4))*$B30/10,10*$B30/10,15)</f>
        <v>79.624999999999986</v>
      </c>
      <c r="G30" s="9">
        <f>INDEX(aux!$N$3:$Q$4,MATCH(G$7,aux!$M$3:$M$4,0),IF($G$6=aux!$N$2,1)+IF($G$6=aux!$O$2,2)+IF($G$6=aux!$P$2,3)+IF($G$6=aux!$Q$2,4))*$C30</f>
        <v>81.25</v>
      </c>
      <c r="H30" s="9">
        <f>INDEX(aux!$N$3:$Q$4,MATCH(H$7,aux!$M$3:$M$4,0),IF($G$6=aux!$N$2,1)+IF($G$6=aux!$O$2,2)+IF($G$6=aux!$P$2,3)+IF($G$6=aux!$Q$2,4))*$D30</f>
        <v>113.75</v>
      </c>
      <c r="I30" s="9">
        <f>INDEX(aux!$N$3:$Q$4,MATCH(I$7,aux!$M$3:$M$4,0),IF($G$6=aux!$N$2,1)+IF($G$6=aux!$O$2,2)+IF($G$6=aux!$P$2,3)+IF($G$6=aux!$Q$2,4))*$C30</f>
        <v>81.25</v>
      </c>
      <c r="J30" s="37">
        <f>INDEX(aux!$N$3:$Q$4,MATCH(J$7,aux!$M$3:$M$4,0),IF($G$6=aux!$N$2,1)+IF($G$6=aux!$O$2,2)+IF($G$6=aux!$P$2,3)+IF($G$6=aux!$Q$2,4))*$D30</f>
        <v>113.75</v>
      </c>
      <c r="K30" s="9">
        <f>INDEX(aux!$N$3:$Q$4,MATCH(K$7,aux!$M$3:$M$4,0),IF($K$6=aux!$N$2,1)+IF($K$6=aux!$O$2,2)+IF($K$6=aux!$P$2,3)+IF($K$6=aux!$Q$2,4))*$C30</f>
        <v>97.5</v>
      </c>
      <c r="L30" s="9">
        <f>INDEX(aux!$N$3:$Q$4,MATCH(L$7,aux!$M$3:$M$4,0),IF($K$6=aux!$N$2,1)+IF($K$6=aux!$O$2,2)+IF($K$6=aux!$P$2,3)+IF($K$6=aux!$Q$2,4))*$D30</f>
        <v>136.5</v>
      </c>
      <c r="M30" s="9">
        <f>INDEX(aux!$N$3:$Q$4,MATCH(M$7,aux!$M$3:$M$4,0),IF($K$6=aux!$N$2,1)+IF($K$6=aux!$O$2,2)+IF($K$6=aux!$P$2,3)+IF($K$6=aux!$Q$2,4))*$C30</f>
        <v>130</v>
      </c>
      <c r="N30" s="37">
        <f>INDEX(aux!$N$3:$Q$4,MATCH(N$7,aux!$M$3:$M$4,0),IF($K$6=aux!$N$2,1)+IF($K$6=aux!$O$2,2)+IF($K$6=aux!$P$2,3)+IF($K$6=aux!$Q$2,4))*$D30</f>
        <v>182</v>
      </c>
      <c r="O30" s="9">
        <f>INDEX(aux!$N$3:$Q$4,MATCH(O$7,aux!$M$3:$M$4,0),IF($O$6=aux!$N$2,1)+IF($O$6=aux!$O$2,2)+IF($O$6=aux!$P$2,3)+IF($O$6=aux!$Q$2,4))*$C30</f>
        <v>105.625</v>
      </c>
      <c r="P30" s="9">
        <f>INDEX(aux!$N$3:$Q$4,MATCH(P$7,aux!$M$3:$M$4,0),IF($O$6=aux!$N$2,1)+IF($O$6=aux!$O$2,2)+IF($O$6=aux!$P$2,3)+IF($O$6=aux!$Q$2,4))*$D30</f>
        <v>147.875</v>
      </c>
      <c r="Q30" s="9">
        <f>INDEX(aux!$N$3:$Q$4,MATCH(Q$7,aux!$M$3:$M$4,0),IF($O$6=aux!$N$2,1)+IF($O$6=aux!$O$2,2)+IF($O$6=aux!$P$2,3)+IF($O$6=aux!$Q$2,4))*$C30</f>
        <v>146.25</v>
      </c>
      <c r="R30" s="37">
        <f>INDEX(aux!$N$3:$Q$4,MATCH(R$7,aux!$M$3:$M$4,0),IF($O$6=aux!$N$2,1)+IF($O$6=aux!$O$2,2)+IF($O$6=aux!$P$2,3)+IF($O$6=aux!$Q$2,4))*$D30</f>
        <v>204.75</v>
      </c>
      <c r="S30" s="9">
        <f>INDEX(aux!$N$3:$Q$4,MATCH(S$7,aux!$M$3:$M$4,0),IF($S$6=aux!$N$2,1)+IF($S$6=aux!$O$2,2)+IF($S$6=aux!$P$2,3)+IF($S$6=aux!$Q$2,4))*$C30</f>
        <v>113.74999999999999</v>
      </c>
      <c r="T30" s="9">
        <f>INDEX(aux!$N$3:$Q$4,MATCH(T$7,aux!$M$3:$M$4,0),IF($S$6=aux!$N$2,1)+IF($S$6=aux!$O$2,2)+IF($S$6=aux!$P$2,3)+IF($S$6=aux!$Q$2,4))*$D30</f>
        <v>159.25</v>
      </c>
      <c r="U30" s="9">
        <f>INDEX(aux!$N$3:$Q$4,MATCH(U$7,aux!$M$3:$M$4,0),IF($S$6=aux!$N$2,1)+IF($S$6=aux!$O$2,2)+IF($S$6=aux!$P$2,3)+IF($S$6=aux!$Q$2,4))*$C30</f>
        <v>162.5</v>
      </c>
      <c r="V30" s="15">
        <f>INDEX(aux!$N$3:$Q$4,MATCH(V$7,aux!$M$3:$M$4,0),IF($S$6=aux!$N$2,1)+IF($S$6=aux!$O$2,2)+IF($S$6=aux!$P$2,3)+IF($S$6=aux!$Q$2,4))*$D30</f>
        <v>227.5</v>
      </c>
    </row>
    <row r="31" spans="2:22" ht="15.75" thickBot="1" x14ac:dyDescent="0.3">
      <c r="B31" s="16">
        <v>32</v>
      </c>
      <c r="C31" s="42">
        <f>INDEX(aux!$W$2:$W$3,MATCH($B$7,aux!$V$2:$V$3,0))*$B31/10+MAX(INDEX(aux!$K$2:$K$3,MATCH(C$7,aux!$I$2:$I$3,0))*(IF(C$8=aux!$F$2,aux!$F$3,aux!$G$3))*INDEX(aux!$B$3:$C$7,MATCH($B$19,aux!$A$3:$A$7,0),(IF($B$6=aux!$B$2,1,2)))*($B31/10)^2,INDEX(aux!$K$2:$K$3,MATCH(C$7,aux!$I$2:$I$3,0))*VALUE(RIGHT($B$6,3))/(IF(C$8=aux!$F$2,aux!$F$4,aux!$G$4))*$B31/10,10*$B31/10,15)</f>
        <v>133.12000000000003</v>
      </c>
      <c r="D31" s="17">
        <f>INDEX(aux!$W$2:$W$3,MATCH($B$7,aux!$V$2:$V$3,0))*$B31/10+MAX(INDEX(aux!$K$2:$K$3,MATCH(D$7,aux!$I$2:$I$3,0))*(IF(D$8=aux!$F$2,aux!$F$3,aux!$G$3))*INDEX(aux!$B$3:$C$7,MATCH($B$19,aux!$A$3:$A$7,0),(IF($B$6=aux!$B$2,1,2)))*($B31/10)^2,INDEX(aux!$K$2:$K$3,MATCH(D$7,aux!$I$2:$I$3,0))*VALUE(RIGHT($B$6,3))/(IF(D$8=aux!$F$2,aux!$F$4,aux!$G$4))*$B31/10,10*$B31/10,15)</f>
        <v>186.36800000000002</v>
      </c>
      <c r="E31" s="17">
        <f>INDEX(aux!$W$2:$W$3,MATCH($B$7,aux!$V$2:$V$3,0))*$B31/10+MAX(INDEX(aux!$K$2:$K$3,MATCH(E$7,aux!$I$2:$I$3,0))*(IF(E$8=aux!$F$2,aux!$F$3,aux!$G$3))*INDEX(aux!$B$3:$C$7,MATCH($B$19,aux!$A$3:$A$7,0),(IF($B$6=aux!$B$2,1,2)))*($B31/10)^2,INDEX(aux!$K$2:$K$3,MATCH(E$7,aux!$I$2:$I$3,0))*VALUE(RIGHT($B$6,3))/(IF(E$8=aux!$F$2,aux!$F$4,aux!$G$4))*$B31/10,10*$B31/10,15)</f>
        <v>93.184000000000012</v>
      </c>
      <c r="F31" s="35">
        <f>INDEX(aux!$W$2:$W$3,MATCH($B$7,aux!$V$2:$V$3,0))*$B31/10+MAX(INDEX(aux!$K$2:$K$3,MATCH(F$7,aux!$I$2:$I$3,0))*(IF(F$8=aux!$F$2,aux!$F$3,aux!$G$3))*INDEX(aux!$B$3:$C$7,MATCH($B$19,aux!$A$3:$A$7,0),(IF($B$6=aux!$B$2,1,2)))*($B31/10)^2,INDEX(aux!$K$2:$K$3,MATCH(F$7,aux!$I$2:$I$3,0))*VALUE(RIGHT($B$6,3))/(IF(F$8=aux!$F$2,aux!$F$4,aux!$G$4))*$B31/10,10*$B31/10,15)</f>
        <v>130.45760000000001</v>
      </c>
      <c r="G31" s="18">
        <f>INDEX(aux!$N$3:$Q$4,MATCH(G$7,aux!$M$3:$M$4,0),IF($G$6=aux!$N$2,1)+IF($G$6=aux!$O$2,2)+IF($G$6=aux!$P$2,3)+IF($G$6=aux!$Q$2,4))*$C31</f>
        <v>133.12000000000003</v>
      </c>
      <c r="H31" s="18">
        <f>INDEX(aux!$N$3:$Q$4,MATCH(H$7,aux!$M$3:$M$4,0),IF($G$6=aux!$N$2,1)+IF($G$6=aux!$O$2,2)+IF($G$6=aux!$P$2,3)+IF($G$6=aux!$Q$2,4))*$D31</f>
        <v>186.36800000000002</v>
      </c>
      <c r="I31" s="18">
        <f>INDEX(aux!$N$3:$Q$4,MATCH(I$7,aux!$M$3:$M$4,0),IF($G$6=aux!$N$2,1)+IF($G$6=aux!$O$2,2)+IF($G$6=aux!$P$2,3)+IF($G$6=aux!$Q$2,4))*$C31</f>
        <v>133.12000000000003</v>
      </c>
      <c r="J31" s="38">
        <f>INDEX(aux!$N$3:$Q$4,MATCH(J$7,aux!$M$3:$M$4,0),IF($G$6=aux!$N$2,1)+IF($G$6=aux!$O$2,2)+IF($G$6=aux!$P$2,3)+IF($G$6=aux!$Q$2,4))*$D31</f>
        <v>186.36800000000002</v>
      </c>
      <c r="K31" s="18">
        <f>INDEX(aux!$N$3:$Q$4,MATCH(K$7,aux!$M$3:$M$4,0),IF($K$6=aux!$N$2,1)+IF($K$6=aux!$O$2,2)+IF($K$6=aux!$P$2,3)+IF($K$6=aux!$Q$2,4))*$C31</f>
        <v>159.74400000000003</v>
      </c>
      <c r="L31" s="18">
        <f>INDEX(aux!$N$3:$Q$4,MATCH(L$7,aux!$M$3:$M$4,0),IF($K$6=aux!$N$2,1)+IF($K$6=aux!$O$2,2)+IF($K$6=aux!$P$2,3)+IF($K$6=aux!$Q$2,4))*$D31</f>
        <v>223.64160000000001</v>
      </c>
      <c r="M31" s="18">
        <f>INDEX(aux!$N$3:$Q$4,MATCH(M$7,aux!$M$3:$M$4,0),IF($K$6=aux!$N$2,1)+IF($K$6=aux!$O$2,2)+IF($K$6=aux!$P$2,3)+IF($K$6=aux!$Q$2,4))*$C31</f>
        <v>212.99200000000008</v>
      </c>
      <c r="N31" s="38">
        <f>INDEX(aux!$N$3:$Q$4,MATCH(N$7,aux!$M$3:$M$4,0),IF($K$6=aux!$N$2,1)+IF($K$6=aux!$O$2,2)+IF($K$6=aux!$P$2,3)+IF($K$6=aux!$Q$2,4))*$D31</f>
        <v>298.18880000000007</v>
      </c>
      <c r="O31" s="18">
        <f>INDEX(aux!$N$3:$Q$4,MATCH(O$7,aux!$M$3:$M$4,0),IF($O$6=aux!$N$2,1)+IF($O$6=aux!$O$2,2)+IF($O$6=aux!$P$2,3)+IF($O$6=aux!$Q$2,4))*$C31</f>
        <v>173.05600000000004</v>
      </c>
      <c r="P31" s="18">
        <f>INDEX(aux!$N$3:$Q$4,MATCH(P$7,aux!$M$3:$M$4,0),IF($O$6=aux!$N$2,1)+IF($O$6=aux!$O$2,2)+IF($O$6=aux!$P$2,3)+IF($O$6=aux!$Q$2,4))*$D31</f>
        <v>242.27840000000003</v>
      </c>
      <c r="Q31" s="18">
        <f>INDEX(aux!$N$3:$Q$4,MATCH(Q$7,aux!$M$3:$M$4,0),IF($O$6=aux!$N$2,1)+IF($O$6=aux!$O$2,2)+IF($O$6=aux!$P$2,3)+IF($O$6=aux!$Q$2,4))*$C31</f>
        <v>239.61600000000007</v>
      </c>
      <c r="R31" s="38">
        <f>INDEX(aux!$N$3:$Q$4,MATCH(R$7,aux!$M$3:$M$4,0),IF($O$6=aux!$N$2,1)+IF($O$6=aux!$O$2,2)+IF($O$6=aux!$P$2,3)+IF($O$6=aux!$Q$2,4))*$D31</f>
        <v>335.46240000000006</v>
      </c>
      <c r="S31" s="18">
        <f>INDEX(aux!$N$3:$Q$4,MATCH(S$7,aux!$M$3:$M$4,0),IF($S$6=aux!$N$2,1)+IF($S$6=aux!$O$2,2)+IF($S$6=aux!$P$2,3)+IF($S$6=aux!$Q$2,4))*$C31</f>
        <v>186.36800000000002</v>
      </c>
      <c r="T31" s="18">
        <f>INDEX(aux!$N$3:$Q$4,MATCH(T$7,aux!$M$3:$M$4,0),IF($S$6=aux!$N$2,1)+IF($S$6=aux!$O$2,2)+IF($S$6=aux!$P$2,3)+IF($S$6=aux!$Q$2,4))*$D31</f>
        <v>260.91520000000003</v>
      </c>
      <c r="U31" s="18">
        <f>INDEX(aux!$N$3:$Q$4,MATCH(U$7,aux!$M$3:$M$4,0),IF($S$6=aux!$N$2,1)+IF($S$6=aux!$O$2,2)+IF($S$6=aux!$P$2,3)+IF($S$6=aux!$Q$2,4))*$C31</f>
        <v>266.24000000000007</v>
      </c>
      <c r="V31" s="19">
        <f>INDEX(aux!$N$3:$Q$4,MATCH(V$7,aux!$M$3:$M$4,0),IF($S$6=aux!$N$2,1)+IF($S$6=aux!$O$2,2)+IF($S$6=aux!$P$2,3)+IF($S$6=aux!$Q$2,4))*$D31</f>
        <v>372.73600000000005</v>
      </c>
    </row>
    <row r="32" spans="2:22" ht="15.75" thickBot="1" x14ac:dyDescent="0.3"/>
    <row r="33" spans="2:22" x14ac:dyDescent="0.25">
      <c r="B33" s="25" t="str">
        <f>aux!$A$5</f>
        <v>HA-35</v>
      </c>
      <c r="C33" s="10" t="s">
        <v>19</v>
      </c>
      <c r="D33" s="10"/>
      <c r="E33" s="10"/>
      <c r="F33" s="30"/>
      <c r="G33" s="10" t="s">
        <v>17</v>
      </c>
      <c r="H33" s="10"/>
      <c r="I33" s="10"/>
      <c r="J33" s="30"/>
      <c r="K33" s="10" t="str">
        <f>G33</f>
        <v>SOLAPE (ls) [cm]</v>
      </c>
      <c r="L33" s="10"/>
      <c r="M33" s="10"/>
      <c r="N33" s="30"/>
      <c r="O33" s="10" t="str">
        <f>K33</f>
        <v>SOLAPE (ls) [cm]</v>
      </c>
      <c r="P33" s="10"/>
      <c r="Q33" s="10"/>
      <c r="R33" s="30"/>
      <c r="S33" s="10" t="str">
        <f>O33</f>
        <v>SOLAPE (ls) [cm]</v>
      </c>
      <c r="T33" s="10"/>
      <c r="U33" s="10"/>
      <c r="V33" s="11"/>
    </row>
    <row r="34" spans="2:22" x14ac:dyDescent="0.25">
      <c r="B34" s="26" t="str">
        <f>aux!$C$2</f>
        <v>B500</v>
      </c>
      <c r="C34" s="6" t="str">
        <f>aux!$I$1</f>
        <v>Tipo de anclaje y de carga</v>
      </c>
      <c r="D34" s="6"/>
      <c r="E34" s="6"/>
      <c r="F34" s="31"/>
      <c r="G34" s="8">
        <f>aux!$N$2</f>
        <v>0</v>
      </c>
      <c r="H34" s="6" t="str">
        <f>aux!$N$1</f>
        <v>Barras traccionadas / acero total</v>
      </c>
      <c r="I34" s="6"/>
      <c r="J34" s="31"/>
      <c r="K34" s="8">
        <f>aux!$O$2</f>
        <v>0.33</v>
      </c>
      <c r="L34" s="6" t="str">
        <f>H34</f>
        <v>Barras traccionadas / acero total</v>
      </c>
      <c r="M34" s="6"/>
      <c r="N34" s="31"/>
      <c r="O34" s="8">
        <f>aux!$P$2</f>
        <v>0.5</v>
      </c>
      <c r="P34" s="6" t="str">
        <f>L34</f>
        <v>Barras traccionadas / acero total</v>
      </c>
      <c r="Q34" s="6"/>
      <c r="R34" s="31"/>
      <c r="S34" s="8" t="str">
        <f>aux!$Q$2</f>
        <v>&gt;50%</v>
      </c>
      <c r="T34" s="6" t="str">
        <f>P34</f>
        <v>Barras traccionadas / acero total</v>
      </c>
      <c r="U34" s="6"/>
      <c r="V34" s="12"/>
    </row>
    <row r="35" spans="2:22" x14ac:dyDescent="0.25">
      <c r="B35" s="26" t="str">
        <f>aux!$V$2</f>
        <v>Sin sismo</v>
      </c>
      <c r="C35" s="6" t="str">
        <f>aux!$I$2</f>
        <v>pat.gan.U(-)/prol.</v>
      </c>
      <c r="D35" s="7" t="str">
        <f>C35</f>
        <v>pat.gan.U(-)/prol.</v>
      </c>
      <c r="E35" s="6" t="str">
        <f>aux!$I$3</f>
        <v>pat.gan.U(+)/trans.</v>
      </c>
      <c r="F35" s="32" t="str">
        <f>E35</f>
        <v>pat.gan.U(+)/trans.</v>
      </c>
      <c r="G35" s="6" t="str">
        <f>aux!$M$4</f>
        <v>dtrans&gt;10Φ</v>
      </c>
      <c r="H35" s="7" t="str">
        <f>G35</f>
        <v>dtrans&gt;10Φ</v>
      </c>
      <c r="I35" s="6" t="str">
        <f>aux!$M$3</f>
        <v>dtrans&lt;10Φ</v>
      </c>
      <c r="J35" s="32" t="str">
        <f>I35</f>
        <v>dtrans&lt;10Φ</v>
      </c>
      <c r="K35" s="6" t="str">
        <f>G35</f>
        <v>dtrans&gt;10Φ</v>
      </c>
      <c r="L35" s="7" t="str">
        <f t="shared" ref="L35:N36" si="8">H35</f>
        <v>dtrans&gt;10Φ</v>
      </c>
      <c r="M35" s="6" t="str">
        <f t="shared" si="8"/>
        <v>dtrans&lt;10Φ</v>
      </c>
      <c r="N35" s="32" t="str">
        <f t="shared" si="8"/>
        <v>dtrans&lt;10Φ</v>
      </c>
      <c r="O35" s="6" t="str">
        <f>K35</f>
        <v>dtrans&gt;10Φ</v>
      </c>
      <c r="P35" s="7" t="str">
        <f t="shared" ref="P35:R36" si="9">L35</f>
        <v>dtrans&gt;10Φ</v>
      </c>
      <c r="Q35" s="6" t="str">
        <f t="shared" si="9"/>
        <v>dtrans&lt;10Φ</v>
      </c>
      <c r="R35" s="32" t="str">
        <f t="shared" si="9"/>
        <v>dtrans&lt;10Φ</v>
      </c>
      <c r="S35" s="6" t="str">
        <f>O35</f>
        <v>dtrans&gt;10Φ</v>
      </c>
      <c r="T35" s="7" t="str">
        <f t="shared" ref="T35:V36" si="10">P35</f>
        <v>dtrans&gt;10Φ</v>
      </c>
      <c r="U35" s="6" t="str">
        <f t="shared" si="10"/>
        <v>dtrans&lt;10Φ</v>
      </c>
      <c r="V35" s="13" t="str">
        <f t="shared" si="10"/>
        <v>dtrans&lt;10Φ</v>
      </c>
    </row>
    <row r="36" spans="2:22" x14ac:dyDescent="0.25">
      <c r="B36" s="27" t="s">
        <v>32</v>
      </c>
      <c r="C36" s="6" t="str">
        <f>aux!$F$2</f>
        <v>I</v>
      </c>
      <c r="D36" s="6" t="str">
        <f>aux!$G$2</f>
        <v>II</v>
      </c>
      <c r="E36" s="6" t="str">
        <f>C36</f>
        <v>I</v>
      </c>
      <c r="F36" s="31" t="str">
        <f>D36</f>
        <v>II</v>
      </c>
      <c r="G36" s="6" t="str">
        <f>C36</f>
        <v>I</v>
      </c>
      <c r="H36" s="6" t="str">
        <f t="shared" ref="H36:J36" si="11">D36</f>
        <v>II</v>
      </c>
      <c r="I36" s="6" t="str">
        <f t="shared" si="11"/>
        <v>I</v>
      </c>
      <c r="J36" s="31" t="str">
        <f t="shared" si="11"/>
        <v>II</v>
      </c>
      <c r="K36" s="6" t="str">
        <f>G36</f>
        <v>I</v>
      </c>
      <c r="L36" s="6" t="str">
        <f t="shared" si="8"/>
        <v>II</v>
      </c>
      <c r="M36" s="6" t="str">
        <f t="shared" si="8"/>
        <v>I</v>
      </c>
      <c r="N36" s="31" t="str">
        <f t="shared" si="8"/>
        <v>II</v>
      </c>
      <c r="O36" s="6" t="str">
        <f>K36</f>
        <v>I</v>
      </c>
      <c r="P36" s="6" t="str">
        <f t="shared" si="9"/>
        <v>II</v>
      </c>
      <c r="Q36" s="6" t="str">
        <f t="shared" si="9"/>
        <v>I</v>
      </c>
      <c r="R36" s="31" t="str">
        <f t="shared" si="9"/>
        <v>II</v>
      </c>
      <c r="S36" s="6" t="str">
        <f>O36</f>
        <v>I</v>
      </c>
      <c r="T36" s="6" t="str">
        <f t="shared" si="10"/>
        <v>II</v>
      </c>
      <c r="U36" s="6" t="str">
        <f t="shared" si="10"/>
        <v>I</v>
      </c>
      <c r="V36" s="12" t="str">
        <f t="shared" si="10"/>
        <v>II</v>
      </c>
    </row>
    <row r="37" spans="2:22" x14ac:dyDescent="0.25">
      <c r="B37" s="20">
        <v>6</v>
      </c>
      <c r="C37" s="40">
        <f>INDEX(aux!$W$2:$W$3,MATCH($B$7,aux!$V$2:$V$3,0))*$B37/10+MAX(INDEX(aux!$K$2:$K$3,MATCH(C$7,aux!$I$2:$I$3,0))*(IF(C$8=aux!$F$2,aux!$F$3,aux!$G$3))*INDEX(aux!$B$3:$C$7,MATCH($B$33,aux!$A$3:$A$7,0),(IF($B$6=aux!$B$2,1,2)))*($B37/10)^2,INDEX(aux!$K$2:$K$3,MATCH(C$7,aux!$I$2:$I$3,0))*VALUE(RIGHT($B$6,3))/(IF(C$8=aux!$F$2,aux!$F$4,aux!$G$4))*$B37/10,10*$B37/10,15)</f>
        <v>15</v>
      </c>
      <c r="D37" s="21">
        <f>INDEX(aux!$W$2:$W$3,MATCH($B$7,aux!$V$2:$V$3,0))*$B37/10+MAX(INDEX(aux!$K$2:$K$3,MATCH(D$7,aux!$I$2:$I$3,0))*(IF(D$8=aux!$F$2,aux!$F$3,aux!$G$3))*INDEX(aux!$B$3:$C$7,MATCH($B$33,aux!$A$3:$A$7,0),(IF($B$6=aux!$B$2,1,2)))*($B37/10)^2,INDEX(aux!$K$2:$K$3,MATCH(D$7,aux!$I$2:$I$3,0))*VALUE(RIGHT($B$6,3))/(IF(D$8=aux!$F$2,aux!$F$4,aux!$G$4))*$B37/10,10*$B37/10,15)</f>
        <v>21.428571428571427</v>
      </c>
      <c r="E37" s="21">
        <f>INDEX(aux!$W$2:$W$3,MATCH($B$7,aux!$V$2:$V$3,0))*$B37/10+MAX(INDEX(aux!$K$2:$K$3,MATCH(E$7,aux!$I$2:$I$3,0))*(IF(E$8=aux!$F$2,aux!$F$3,aux!$G$3))*INDEX(aux!$B$3:$C$7,MATCH($B$33,aux!$A$3:$A$7,0),(IF($B$6=aux!$B$2,1,2)))*($B37/10)^2,INDEX(aux!$K$2:$K$3,MATCH(E$7,aux!$I$2:$I$3,0))*VALUE(RIGHT($B$6,3))/(IF(E$8=aux!$F$2,aux!$F$4,aux!$G$4))*$B37/10,10*$B37/10,15)</f>
        <v>15</v>
      </c>
      <c r="F37" s="33">
        <f>INDEX(aux!$W$2:$W$3,MATCH($B$7,aux!$V$2:$V$3,0))*$B37/10+MAX(INDEX(aux!$K$2:$K$3,MATCH(F$7,aux!$I$2:$I$3,0))*(IF(F$8=aux!$F$2,aux!$F$3,aux!$G$3))*INDEX(aux!$B$3:$C$7,MATCH($B$33,aux!$A$3:$A$7,0),(IF($B$6=aux!$B$2,1,2)))*($B37/10)^2,INDEX(aux!$K$2:$K$3,MATCH(F$7,aux!$I$2:$I$3,0))*VALUE(RIGHT($B$6,3))/(IF(F$8=aux!$F$2,aux!$F$4,aux!$G$4))*$B37/10,10*$B37/10,15)</f>
        <v>15</v>
      </c>
      <c r="G37" s="22">
        <f>INDEX(aux!$N$3:$Q$4,MATCH(G$7,aux!$M$3:$M$4,0),IF($G$6=aux!$N$2,1)+IF($G$6=aux!$O$2,2)+IF($G$6=aux!$P$2,3)+IF($G$6=aux!$Q$2,4))*$C37</f>
        <v>15</v>
      </c>
      <c r="H37" s="22">
        <f>INDEX(aux!$N$3:$Q$4,MATCH(H$7,aux!$M$3:$M$4,0),IF($G$6=aux!$N$2,1)+IF($G$6=aux!$O$2,2)+IF($G$6=aux!$P$2,3)+IF($G$6=aux!$Q$2,4))*$D37</f>
        <v>21.428571428571427</v>
      </c>
      <c r="I37" s="22">
        <f>INDEX(aux!$N$3:$Q$4,MATCH(I$7,aux!$M$3:$M$4,0),IF($G$6=aux!$N$2,1)+IF($G$6=aux!$O$2,2)+IF($G$6=aux!$P$2,3)+IF($G$6=aux!$Q$2,4))*$C37</f>
        <v>15</v>
      </c>
      <c r="J37" s="36">
        <f>INDEX(aux!$N$3:$Q$4,MATCH(J$7,aux!$M$3:$M$4,0),IF($G$6=aux!$N$2,1)+IF($G$6=aux!$O$2,2)+IF($G$6=aux!$P$2,3)+IF($G$6=aux!$Q$2,4))*$D37</f>
        <v>21.428571428571427</v>
      </c>
      <c r="K37" s="22">
        <f>INDEX(aux!$N$3:$Q$4,MATCH(K$7,aux!$M$3:$M$4,0),IF($K$6=aux!$N$2,1)+IF($K$6=aux!$O$2,2)+IF($K$6=aux!$P$2,3)+IF($K$6=aux!$Q$2,4))*$C37</f>
        <v>18</v>
      </c>
      <c r="L37" s="22">
        <f>INDEX(aux!$N$3:$Q$4,MATCH(L$7,aux!$M$3:$M$4,0),IF($K$6=aux!$N$2,1)+IF($K$6=aux!$O$2,2)+IF($K$6=aux!$P$2,3)+IF($K$6=aux!$Q$2,4))*$D37</f>
        <v>25.714285714285712</v>
      </c>
      <c r="M37" s="22">
        <f>INDEX(aux!$N$3:$Q$4,MATCH(M$7,aux!$M$3:$M$4,0),IF($K$6=aux!$N$2,1)+IF($K$6=aux!$O$2,2)+IF($K$6=aux!$P$2,3)+IF($K$6=aux!$Q$2,4))*$C37</f>
        <v>24</v>
      </c>
      <c r="N37" s="36">
        <f>INDEX(aux!$N$3:$Q$4,MATCH(N$7,aux!$M$3:$M$4,0),IF($K$6=aux!$N$2,1)+IF($K$6=aux!$O$2,2)+IF($K$6=aux!$P$2,3)+IF($K$6=aux!$Q$2,4))*$D37</f>
        <v>34.285714285714285</v>
      </c>
      <c r="O37" s="22">
        <f>INDEX(aux!$N$3:$Q$4,MATCH(O$7,aux!$M$3:$M$4,0),IF($O$6=aux!$N$2,1)+IF($O$6=aux!$O$2,2)+IF($O$6=aux!$P$2,3)+IF($O$6=aux!$Q$2,4))*$C37</f>
        <v>19.5</v>
      </c>
      <c r="P37" s="22">
        <f>INDEX(aux!$N$3:$Q$4,MATCH(P$7,aux!$M$3:$M$4,0),IF($O$6=aux!$N$2,1)+IF($O$6=aux!$O$2,2)+IF($O$6=aux!$P$2,3)+IF($O$6=aux!$Q$2,4))*$D37</f>
        <v>27.857142857142858</v>
      </c>
      <c r="Q37" s="22">
        <f>INDEX(aux!$N$3:$Q$4,MATCH(Q$7,aux!$M$3:$M$4,0),IF($O$6=aux!$N$2,1)+IF($O$6=aux!$O$2,2)+IF($O$6=aux!$P$2,3)+IF($O$6=aux!$Q$2,4))*$C37</f>
        <v>27</v>
      </c>
      <c r="R37" s="36">
        <f>INDEX(aux!$N$3:$Q$4,MATCH(R$7,aux!$M$3:$M$4,0),IF($O$6=aux!$N$2,1)+IF($O$6=aux!$O$2,2)+IF($O$6=aux!$P$2,3)+IF($O$6=aux!$Q$2,4))*$D37</f>
        <v>38.571428571428569</v>
      </c>
      <c r="S37" s="22">
        <f>INDEX(aux!$N$3:$Q$4,MATCH(S$7,aux!$M$3:$M$4,0),IF($S$6=aux!$N$2,1)+IF($S$6=aux!$O$2,2)+IF($S$6=aux!$P$2,3)+IF($S$6=aux!$Q$2,4))*$C37</f>
        <v>21</v>
      </c>
      <c r="T37" s="22">
        <f>INDEX(aux!$N$3:$Q$4,MATCH(T$7,aux!$M$3:$M$4,0),IF($S$6=aux!$N$2,1)+IF($S$6=aux!$O$2,2)+IF($S$6=aux!$P$2,3)+IF($S$6=aux!$Q$2,4))*$D37</f>
        <v>29.999999999999996</v>
      </c>
      <c r="U37" s="22">
        <f>INDEX(aux!$N$3:$Q$4,MATCH(U$7,aux!$M$3:$M$4,0),IF($S$6=aux!$N$2,1)+IF($S$6=aux!$O$2,2)+IF($S$6=aux!$P$2,3)+IF($S$6=aux!$Q$2,4))*$C37</f>
        <v>30</v>
      </c>
      <c r="V37" s="23">
        <f>INDEX(aux!$N$3:$Q$4,MATCH(V$7,aux!$M$3:$M$4,0),IF($S$6=aux!$N$2,1)+IF($S$6=aux!$O$2,2)+IF($S$6=aux!$P$2,3)+IF($S$6=aux!$Q$2,4))*$D37</f>
        <v>42.857142857142854</v>
      </c>
    </row>
    <row r="38" spans="2:22" x14ac:dyDescent="0.25">
      <c r="B38" s="14">
        <v>8</v>
      </c>
      <c r="C38" s="41">
        <f>INDEX(aux!$W$2:$W$3,MATCH($B$7,aux!$V$2:$V$3,0))*$B38/10+MAX(INDEX(aux!$K$2:$K$3,MATCH(C$7,aux!$I$2:$I$3,0))*(IF(C$8=aux!$F$2,aux!$F$3,aux!$G$3))*INDEX(aux!$B$3:$C$7,MATCH($B$33,aux!$A$3:$A$7,0),(IF($B$6=aux!$B$2,1,2)))*($B38/10)^2,INDEX(aux!$K$2:$K$3,MATCH(C$7,aux!$I$2:$I$3,0))*VALUE(RIGHT($B$6,3))/(IF(C$8=aux!$F$2,aux!$F$4,aux!$G$4))*$B38/10,10*$B38/10,15)</f>
        <v>20</v>
      </c>
      <c r="D38" s="5">
        <f>INDEX(aux!$W$2:$W$3,MATCH($B$7,aux!$V$2:$V$3,0))*$B38/10+MAX(INDEX(aux!$K$2:$K$3,MATCH(D$7,aux!$I$2:$I$3,0))*(IF(D$8=aux!$F$2,aux!$F$3,aux!$G$3))*INDEX(aux!$B$3:$C$7,MATCH($B$33,aux!$A$3:$A$7,0),(IF($B$6=aux!$B$2,1,2)))*($B38/10)^2,INDEX(aux!$K$2:$K$3,MATCH(D$7,aux!$I$2:$I$3,0))*VALUE(RIGHT($B$6,3))/(IF(D$8=aux!$F$2,aux!$F$4,aux!$G$4))*$B38/10,10*$B38/10,15)</f>
        <v>28.571428571428573</v>
      </c>
      <c r="E38" s="5">
        <f>INDEX(aux!$W$2:$W$3,MATCH($B$7,aux!$V$2:$V$3,0))*$B38/10+MAX(INDEX(aux!$K$2:$K$3,MATCH(E$7,aux!$I$2:$I$3,0))*(IF(E$8=aux!$F$2,aux!$F$3,aux!$G$3))*INDEX(aux!$B$3:$C$7,MATCH($B$33,aux!$A$3:$A$7,0),(IF($B$6=aux!$B$2,1,2)))*($B38/10)^2,INDEX(aux!$K$2:$K$3,MATCH(E$7,aux!$I$2:$I$3,0))*VALUE(RIGHT($B$6,3))/(IF(E$8=aux!$F$2,aux!$F$4,aux!$G$4))*$B38/10,10*$B38/10,15)</f>
        <v>15</v>
      </c>
      <c r="F38" s="34">
        <f>INDEX(aux!$W$2:$W$3,MATCH($B$7,aux!$V$2:$V$3,0))*$B38/10+MAX(INDEX(aux!$K$2:$K$3,MATCH(F$7,aux!$I$2:$I$3,0))*(IF(F$8=aux!$F$2,aux!$F$3,aux!$G$3))*INDEX(aux!$B$3:$C$7,MATCH($B$33,aux!$A$3:$A$7,0),(IF($B$6=aux!$B$2,1,2)))*($B38/10)^2,INDEX(aux!$K$2:$K$3,MATCH(F$7,aux!$I$2:$I$3,0))*VALUE(RIGHT($B$6,3))/(IF(F$8=aux!$F$2,aux!$F$4,aux!$G$4))*$B38/10,10*$B38/10,15)</f>
        <v>20</v>
      </c>
      <c r="G38" s="9">
        <f>INDEX(aux!$N$3:$Q$4,MATCH(G$7,aux!$M$3:$M$4,0),IF($G$6=aux!$N$2,1)+IF($G$6=aux!$O$2,2)+IF($G$6=aux!$P$2,3)+IF($G$6=aux!$Q$2,4))*$C38</f>
        <v>20</v>
      </c>
      <c r="H38" s="9">
        <f>INDEX(aux!$N$3:$Q$4,MATCH(H$7,aux!$M$3:$M$4,0),IF($G$6=aux!$N$2,1)+IF($G$6=aux!$O$2,2)+IF($G$6=aux!$P$2,3)+IF($G$6=aux!$Q$2,4))*$D38</f>
        <v>28.571428571428573</v>
      </c>
      <c r="I38" s="9">
        <f>INDEX(aux!$N$3:$Q$4,MATCH(I$7,aux!$M$3:$M$4,0),IF($G$6=aux!$N$2,1)+IF($G$6=aux!$O$2,2)+IF($G$6=aux!$P$2,3)+IF($G$6=aux!$Q$2,4))*$C38</f>
        <v>20</v>
      </c>
      <c r="J38" s="37">
        <f>INDEX(aux!$N$3:$Q$4,MATCH(J$7,aux!$M$3:$M$4,0),IF($G$6=aux!$N$2,1)+IF($G$6=aux!$O$2,2)+IF($G$6=aux!$P$2,3)+IF($G$6=aux!$Q$2,4))*$D38</f>
        <v>28.571428571428573</v>
      </c>
      <c r="K38" s="9">
        <f>INDEX(aux!$N$3:$Q$4,MATCH(K$7,aux!$M$3:$M$4,0),IF($K$6=aux!$N$2,1)+IF($K$6=aux!$O$2,2)+IF($K$6=aux!$P$2,3)+IF($K$6=aux!$Q$2,4))*$C38</f>
        <v>24</v>
      </c>
      <c r="L38" s="9">
        <f>INDEX(aux!$N$3:$Q$4,MATCH(L$7,aux!$M$3:$M$4,0),IF($K$6=aux!$N$2,1)+IF($K$6=aux!$O$2,2)+IF($K$6=aux!$P$2,3)+IF($K$6=aux!$Q$2,4))*$D38</f>
        <v>34.285714285714285</v>
      </c>
      <c r="M38" s="9">
        <f>INDEX(aux!$N$3:$Q$4,MATCH(M$7,aux!$M$3:$M$4,0),IF($K$6=aux!$N$2,1)+IF($K$6=aux!$O$2,2)+IF($K$6=aux!$P$2,3)+IF($K$6=aux!$Q$2,4))*$C38</f>
        <v>32</v>
      </c>
      <c r="N38" s="37">
        <f>INDEX(aux!$N$3:$Q$4,MATCH(N$7,aux!$M$3:$M$4,0),IF($K$6=aux!$N$2,1)+IF($K$6=aux!$O$2,2)+IF($K$6=aux!$P$2,3)+IF($K$6=aux!$Q$2,4))*$D38</f>
        <v>45.714285714285722</v>
      </c>
      <c r="O38" s="9">
        <f>INDEX(aux!$N$3:$Q$4,MATCH(O$7,aux!$M$3:$M$4,0),IF($O$6=aux!$N$2,1)+IF($O$6=aux!$O$2,2)+IF($O$6=aux!$P$2,3)+IF($O$6=aux!$Q$2,4))*$C38</f>
        <v>26</v>
      </c>
      <c r="P38" s="9">
        <f>INDEX(aux!$N$3:$Q$4,MATCH(P$7,aux!$M$3:$M$4,0),IF($O$6=aux!$N$2,1)+IF($O$6=aux!$O$2,2)+IF($O$6=aux!$P$2,3)+IF($O$6=aux!$Q$2,4))*$D38</f>
        <v>37.142857142857146</v>
      </c>
      <c r="Q38" s="9">
        <f>INDEX(aux!$N$3:$Q$4,MATCH(Q$7,aux!$M$3:$M$4,0),IF($O$6=aux!$N$2,1)+IF($O$6=aux!$O$2,2)+IF($O$6=aux!$P$2,3)+IF($O$6=aux!$Q$2,4))*$C38</f>
        <v>36</v>
      </c>
      <c r="R38" s="37">
        <f>INDEX(aux!$N$3:$Q$4,MATCH(R$7,aux!$M$3:$M$4,0),IF($O$6=aux!$N$2,1)+IF($O$6=aux!$O$2,2)+IF($O$6=aux!$P$2,3)+IF($O$6=aux!$Q$2,4))*$D38</f>
        <v>51.428571428571431</v>
      </c>
      <c r="S38" s="9">
        <f>INDEX(aux!$N$3:$Q$4,MATCH(S$7,aux!$M$3:$M$4,0),IF($S$6=aux!$N$2,1)+IF($S$6=aux!$O$2,2)+IF($S$6=aux!$P$2,3)+IF($S$6=aux!$Q$2,4))*$C38</f>
        <v>28</v>
      </c>
      <c r="T38" s="9">
        <f>INDEX(aux!$N$3:$Q$4,MATCH(T$7,aux!$M$3:$M$4,0),IF($S$6=aux!$N$2,1)+IF($S$6=aux!$O$2,2)+IF($S$6=aux!$P$2,3)+IF($S$6=aux!$Q$2,4))*$D38</f>
        <v>40</v>
      </c>
      <c r="U38" s="9">
        <f>INDEX(aux!$N$3:$Q$4,MATCH(U$7,aux!$M$3:$M$4,0),IF($S$6=aux!$N$2,1)+IF($S$6=aux!$O$2,2)+IF($S$6=aux!$P$2,3)+IF($S$6=aux!$Q$2,4))*$C38</f>
        <v>40</v>
      </c>
      <c r="V38" s="15">
        <f>INDEX(aux!$N$3:$Q$4,MATCH(V$7,aux!$M$3:$M$4,0),IF($S$6=aux!$N$2,1)+IF($S$6=aux!$O$2,2)+IF($S$6=aux!$P$2,3)+IF($S$6=aux!$Q$2,4))*$D38</f>
        <v>57.142857142857146</v>
      </c>
    </row>
    <row r="39" spans="2:22" x14ac:dyDescent="0.25">
      <c r="B39" s="14">
        <v>10</v>
      </c>
      <c r="C39" s="41">
        <f>INDEX(aux!$W$2:$W$3,MATCH($B$7,aux!$V$2:$V$3,0))*$B39/10+MAX(INDEX(aux!$K$2:$K$3,MATCH(C$7,aux!$I$2:$I$3,0))*(IF(C$8=aux!$F$2,aux!$F$3,aux!$G$3))*INDEX(aux!$B$3:$C$7,MATCH($B$33,aux!$A$3:$A$7,0),(IF($B$6=aux!$B$2,1,2)))*($B39/10)^2,INDEX(aux!$K$2:$K$3,MATCH(C$7,aux!$I$2:$I$3,0))*VALUE(RIGHT($B$6,3))/(IF(C$8=aux!$F$2,aux!$F$4,aux!$G$4))*$B39/10,10*$B39/10,15)</f>
        <v>25</v>
      </c>
      <c r="D39" s="5">
        <f>INDEX(aux!$W$2:$W$3,MATCH($B$7,aux!$V$2:$V$3,0))*$B39/10+MAX(INDEX(aux!$K$2:$K$3,MATCH(D$7,aux!$I$2:$I$3,0))*(IF(D$8=aux!$F$2,aux!$F$3,aux!$G$3))*INDEX(aux!$B$3:$C$7,MATCH($B$33,aux!$A$3:$A$7,0),(IF($B$6=aux!$B$2,1,2)))*($B39/10)^2,INDEX(aux!$K$2:$K$3,MATCH(D$7,aux!$I$2:$I$3,0))*VALUE(RIGHT($B$6,3))/(IF(D$8=aux!$F$2,aux!$F$4,aux!$G$4))*$B39/10,10*$B39/10,15)</f>
        <v>35.714285714285715</v>
      </c>
      <c r="E39" s="5">
        <f>INDEX(aux!$W$2:$W$3,MATCH($B$7,aux!$V$2:$V$3,0))*$B39/10+MAX(INDEX(aux!$K$2:$K$3,MATCH(E$7,aux!$I$2:$I$3,0))*(IF(E$8=aux!$F$2,aux!$F$3,aux!$G$3))*INDEX(aux!$B$3:$C$7,MATCH($B$33,aux!$A$3:$A$7,0),(IF($B$6=aux!$B$2,1,2)))*($B39/10)^2,INDEX(aux!$K$2:$K$3,MATCH(E$7,aux!$I$2:$I$3,0))*VALUE(RIGHT($B$6,3))/(IF(E$8=aux!$F$2,aux!$F$4,aux!$G$4))*$B39/10,10*$B39/10,15)</f>
        <v>17.5</v>
      </c>
      <c r="F39" s="34">
        <f>INDEX(aux!$W$2:$W$3,MATCH($B$7,aux!$V$2:$V$3,0))*$B39/10+MAX(INDEX(aux!$K$2:$K$3,MATCH(F$7,aux!$I$2:$I$3,0))*(IF(F$8=aux!$F$2,aux!$F$3,aux!$G$3))*INDEX(aux!$B$3:$C$7,MATCH($B$33,aux!$A$3:$A$7,0),(IF($B$6=aux!$B$2,1,2)))*($B39/10)^2,INDEX(aux!$K$2:$K$3,MATCH(F$7,aux!$I$2:$I$3,0))*VALUE(RIGHT($B$6,3))/(IF(F$8=aux!$F$2,aux!$F$4,aux!$G$4))*$B39/10,10*$B39/10,15)</f>
        <v>25</v>
      </c>
      <c r="G39" s="9">
        <f>INDEX(aux!$N$3:$Q$4,MATCH(G$7,aux!$M$3:$M$4,0),IF($G$6=aux!$N$2,1)+IF($G$6=aux!$O$2,2)+IF($G$6=aux!$P$2,3)+IF($G$6=aux!$Q$2,4))*$C39</f>
        <v>25</v>
      </c>
      <c r="H39" s="9">
        <f>INDEX(aux!$N$3:$Q$4,MATCH(H$7,aux!$M$3:$M$4,0),IF($G$6=aux!$N$2,1)+IF($G$6=aux!$O$2,2)+IF($G$6=aux!$P$2,3)+IF($G$6=aux!$Q$2,4))*$D39</f>
        <v>35.714285714285715</v>
      </c>
      <c r="I39" s="9">
        <f>INDEX(aux!$N$3:$Q$4,MATCH(I$7,aux!$M$3:$M$4,0),IF($G$6=aux!$N$2,1)+IF($G$6=aux!$O$2,2)+IF($G$6=aux!$P$2,3)+IF($G$6=aux!$Q$2,4))*$C39</f>
        <v>25</v>
      </c>
      <c r="J39" s="37">
        <f>INDEX(aux!$N$3:$Q$4,MATCH(J$7,aux!$M$3:$M$4,0),IF($G$6=aux!$N$2,1)+IF($G$6=aux!$O$2,2)+IF($G$6=aux!$P$2,3)+IF($G$6=aux!$Q$2,4))*$D39</f>
        <v>35.714285714285715</v>
      </c>
      <c r="K39" s="9">
        <f>INDEX(aux!$N$3:$Q$4,MATCH(K$7,aux!$M$3:$M$4,0),IF($K$6=aux!$N$2,1)+IF($K$6=aux!$O$2,2)+IF($K$6=aux!$P$2,3)+IF($K$6=aux!$Q$2,4))*$C39</f>
        <v>30</v>
      </c>
      <c r="L39" s="9">
        <f>INDEX(aux!$N$3:$Q$4,MATCH(L$7,aux!$M$3:$M$4,0),IF($K$6=aux!$N$2,1)+IF($K$6=aux!$O$2,2)+IF($K$6=aux!$P$2,3)+IF($K$6=aux!$Q$2,4))*$D39</f>
        <v>42.857142857142854</v>
      </c>
      <c r="M39" s="9">
        <f>INDEX(aux!$N$3:$Q$4,MATCH(M$7,aux!$M$3:$M$4,0),IF($K$6=aux!$N$2,1)+IF($K$6=aux!$O$2,2)+IF($K$6=aux!$P$2,3)+IF($K$6=aux!$Q$2,4))*$C39</f>
        <v>40</v>
      </c>
      <c r="N39" s="37">
        <f>INDEX(aux!$N$3:$Q$4,MATCH(N$7,aux!$M$3:$M$4,0),IF($K$6=aux!$N$2,1)+IF($K$6=aux!$O$2,2)+IF($K$6=aux!$P$2,3)+IF($K$6=aux!$Q$2,4))*$D39</f>
        <v>57.142857142857146</v>
      </c>
      <c r="O39" s="9">
        <f>INDEX(aux!$N$3:$Q$4,MATCH(O$7,aux!$M$3:$M$4,0),IF($O$6=aux!$N$2,1)+IF($O$6=aux!$O$2,2)+IF($O$6=aux!$P$2,3)+IF($O$6=aux!$Q$2,4))*$C39</f>
        <v>32.5</v>
      </c>
      <c r="P39" s="9">
        <f>INDEX(aux!$N$3:$Q$4,MATCH(P$7,aux!$M$3:$M$4,0),IF($O$6=aux!$N$2,1)+IF($O$6=aux!$O$2,2)+IF($O$6=aux!$P$2,3)+IF($O$6=aux!$Q$2,4))*$D39</f>
        <v>46.428571428571431</v>
      </c>
      <c r="Q39" s="9">
        <f>INDEX(aux!$N$3:$Q$4,MATCH(Q$7,aux!$M$3:$M$4,0),IF($O$6=aux!$N$2,1)+IF($O$6=aux!$O$2,2)+IF($O$6=aux!$P$2,3)+IF($O$6=aux!$Q$2,4))*$C39</f>
        <v>45</v>
      </c>
      <c r="R39" s="37">
        <f>INDEX(aux!$N$3:$Q$4,MATCH(R$7,aux!$M$3:$M$4,0),IF($O$6=aux!$N$2,1)+IF($O$6=aux!$O$2,2)+IF($O$6=aux!$P$2,3)+IF($O$6=aux!$Q$2,4))*$D39</f>
        <v>64.285714285714292</v>
      </c>
      <c r="S39" s="9">
        <f>INDEX(aux!$N$3:$Q$4,MATCH(S$7,aux!$M$3:$M$4,0),IF($S$6=aux!$N$2,1)+IF($S$6=aux!$O$2,2)+IF($S$6=aux!$P$2,3)+IF($S$6=aux!$Q$2,4))*$C39</f>
        <v>35</v>
      </c>
      <c r="T39" s="9">
        <f>INDEX(aux!$N$3:$Q$4,MATCH(T$7,aux!$M$3:$M$4,0),IF($S$6=aux!$N$2,1)+IF($S$6=aux!$O$2,2)+IF($S$6=aux!$P$2,3)+IF($S$6=aux!$Q$2,4))*$D39</f>
        <v>50</v>
      </c>
      <c r="U39" s="9">
        <f>INDEX(aux!$N$3:$Q$4,MATCH(U$7,aux!$M$3:$M$4,0),IF($S$6=aux!$N$2,1)+IF($S$6=aux!$O$2,2)+IF($S$6=aux!$P$2,3)+IF($S$6=aux!$Q$2,4))*$C39</f>
        <v>50</v>
      </c>
      <c r="V39" s="15">
        <f>INDEX(aux!$N$3:$Q$4,MATCH(V$7,aux!$M$3:$M$4,0),IF($S$6=aux!$N$2,1)+IF($S$6=aux!$O$2,2)+IF($S$6=aux!$P$2,3)+IF($S$6=aux!$Q$2,4))*$D39</f>
        <v>71.428571428571431</v>
      </c>
    </row>
    <row r="40" spans="2:22" x14ac:dyDescent="0.25">
      <c r="B40" s="14">
        <v>12</v>
      </c>
      <c r="C40" s="41">
        <f>INDEX(aux!$W$2:$W$3,MATCH($B$7,aux!$V$2:$V$3,0))*$B40/10+MAX(INDEX(aux!$K$2:$K$3,MATCH(C$7,aux!$I$2:$I$3,0))*(IF(C$8=aux!$F$2,aux!$F$3,aux!$G$3))*INDEX(aux!$B$3:$C$7,MATCH($B$33,aux!$A$3:$A$7,0),(IF($B$6=aux!$B$2,1,2)))*($B40/10)^2,INDEX(aux!$K$2:$K$3,MATCH(C$7,aux!$I$2:$I$3,0))*VALUE(RIGHT($B$6,3))/(IF(C$8=aux!$F$2,aux!$F$4,aux!$G$4))*$B40/10,10*$B40/10,15)</f>
        <v>30</v>
      </c>
      <c r="D40" s="5">
        <f>INDEX(aux!$W$2:$W$3,MATCH($B$7,aux!$V$2:$V$3,0))*$B40/10+MAX(INDEX(aux!$K$2:$K$3,MATCH(D$7,aux!$I$2:$I$3,0))*(IF(D$8=aux!$F$2,aux!$F$3,aux!$G$3))*INDEX(aux!$B$3:$C$7,MATCH($B$33,aux!$A$3:$A$7,0),(IF($B$6=aux!$B$2,1,2)))*($B40/10)^2,INDEX(aux!$K$2:$K$3,MATCH(D$7,aux!$I$2:$I$3,0))*VALUE(RIGHT($B$6,3))/(IF(D$8=aux!$F$2,aux!$F$4,aux!$G$4))*$B40/10,10*$B40/10,15)</f>
        <v>42.857142857142854</v>
      </c>
      <c r="E40" s="5">
        <f>INDEX(aux!$W$2:$W$3,MATCH($B$7,aux!$V$2:$V$3,0))*$B40/10+MAX(INDEX(aux!$K$2:$K$3,MATCH(E$7,aux!$I$2:$I$3,0))*(IF(E$8=aux!$F$2,aux!$F$3,aux!$G$3))*INDEX(aux!$B$3:$C$7,MATCH($B$33,aux!$A$3:$A$7,0),(IF($B$6=aux!$B$2,1,2)))*($B40/10)^2,INDEX(aux!$K$2:$K$3,MATCH(E$7,aux!$I$2:$I$3,0))*VALUE(RIGHT($B$6,3))/(IF(E$8=aux!$F$2,aux!$F$4,aux!$G$4))*$B40/10,10*$B40/10,15)</f>
        <v>21</v>
      </c>
      <c r="F40" s="34">
        <f>INDEX(aux!$W$2:$W$3,MATCH($B$7,aux!$V$2:$V$3,0))*$B40/10+MAX(INDEX(aux!$K$2:$K$3,MATCH(F$7,aux!$I$2:$I$3,0))*(IF(F$8=aux!$F$2,aux!$F$3,aux!$G$3))*INDEX(aux!$B$3:$C$7,MATCH($B$33,aux!$A$3:$A$7,0),(IF($B$6=aux!$B$2,1,2)))*($B40/10)^2,INDEX(aux!$K$2:$K$3,MATCH(F$7,aux!$I$2:$I$3,0))*VALUE(RIGHT($B$6,3))/(IF(F$8=aux!$F$2,aux!$F$4,aux!$G$4))*$B40/10,10*$B40/10,15)</f>
        <v>30</v>
      </c>
      <c r="G40" s="9">
        <f>INDEX(aux!$N$3:$Q$4,MATCH(G$7,aux!$M$3:$M$4,0),IF($G$6=aux!$N$2,1)+IF($G$6=aux!$O$2,2)+IF($G$6=aux!$P$2,3)+IF($G$6=aux!$Q$2,4))*$C40</f>
        <v>30</v>
      </c>
      <c r="H40" s="9">
        <f>INDEX(aux!$N$3:$Q$4,MATCH(H$7,aux!$M$3:$M$4,0),IF($G$6=aux!$N$2,1)+IF($G$6=aux!$O$2,2)+IF($G$6=aux!$P$2,3)+IF($G$6=aux!$Q$2,4))*$D40</f>
        <v>42.857142857142854</v>
      </c>
      <c r="I40" s="9">
        <f>INDEX(aux!$N$3:$Q$4,MATCH(I$7,aux!$M$3:$M$4,0),IF($G$6=aux!$N$2,1)+IF($G$6=aux!$O$2,2)+IF($G$6=aux!$P$2,3)+IF($G$6=aux!$Q$2,4))*$C40</f>
        <v>30</v>
      </c>
      <c r="J40" s="37">
        <f>INDEX(aux!$N$3:$Q$4,MATCH(J$7,aux!$M$3:$M$4,0),IF($G$6=aux!$N$2,1)+IF($G$6=aux!$O$2,2)+IF($G$6=aux!$P$2,3)+IF($G$6=aux!$Q$2,4))*$D40</f>
        <v>42.857142857142854</v>
      </c>
      <c r="K40" s="9">
        <f>INDEX(aux!$N$3:$Q$4,MATCH(K$7,aux!$M$3:$M$4,0),IF($K$6=aux!$N$2,1)+IF($K$6=aux!$O$2,2)+IF($K$6=aux!$P$2,3)+IF($K$6=aux!$Q$2,4))*$C40</f>
        <v>36</v>
      </c>
      <c r="L40" s="9">
        <f>INDEX(aux!$N$3:$Q$4,MATCH(L$7,aux!$M$3:$M$4,0),IF($K$6=aux!$N$2,1)+IF($K$6=aux!$O$2,2)+IF($K$6=aux!$P$2,3)+IF($K$6=aux!$Q$2,4))*$D40</f>
        <v>51.428571428571423</v>
      </c>
      <c r="M40" s="9">
        <f>INDEX(aux!$N$3:$Q$4,MATCH(M$7,aux!$M$3:$M$4,0),IF($K$6=aux!$N$2,1)+IF($K$6=aux!$O$2,2)+IF($K$6=aux!$P$2,3)+IF($K$6=aux!$Q$2,4))*$C40</f>
        <v>48</v>
      </c>
      <c r="N40" s="37">
        <f>INDEX(aux!$N$3:$Q$4,MATCH(N$7,aux!$M$3:$M$4,0),IF($K$6=aux!$N$2,1)+IF($K$6=aux!$O$2,2)+IF($K$6=aux!$P$2,3)+IF($K$6=aux!$Q$2,4))*$D40</f>
        <v>68.571428571428569</v>
      </c>
      <c r="O40" s="9">
        <f>INDEX(aux!$N$3:$Q$4,MATCH(O$7,aux!$M$3:$M$4,0),IF($O$6=aux!$N$2,1)+IF($O$6=aux!$O$2,2)+IF($O$6=aux!$P$2,3)+IF($O$6=aux!$Q$2,4))*$C40</f>
        <v>39</v>
      </c>
      <c r="P40" s="9">
        <f>INDEX(aux!$N$3:$Q$4,MATCH(P$7,aux!$M$3:$M$4,0),IF($O$6=aux!$N$2,1)+IF($O$6=aux!$O$2,2)+IF($O$6=aux!$P$2,3)+IF($O$6=aux!$Q$2,4))*$D40</f>
        <v>55.714285714285715</v>
      </c>
      <c r="Q40" s="9">
        <f>INDEX(aux!$N$3:$Q$4,MATCH(Q$7,aux!$M$3:$M$4,0),IF($O$6=aux!$N$2,1)+IF($O$6=aux!$O$2,2)+IF($O$6=aux!$P$2,3)+IF($O$6=aux!$Q$2,4))*$C40</f>
        <v>54</v>
      </c>
      <c r="R40" s="37">
        <f>INDEX(aux!$N$3:$Q$4,MATCH(R$7,aux!$M$3:$M$4,0),IF($O$6=aux!$N$2,1)+IF($O$6=aux!$O$2,2)+IF($O$6=aux!$P$2,3)+IF($O$6=aux!$Q$2,4))*$D40</f>
        <v>77.142857142857139</v>
      </c>
      <c r="S40" s="9">
        <f>INDEX(aux!$N$3:$Q$4,MATCH(S$7,aux!$M$3:$M$4,0),IF($S$6=aux!$N$2,1)+IF($S$6=aux!$O$2,2)+IF($S$6=aux!$P$2,3)+IF($S$6=aux!$Q$2,4))*$C40</f>
        <v>42</v>
      </c>
      <c r="T40" s="9">
        <f>INDEX(aux!$N$3:$Q$4,MATCH(T$7,aux!$M$3:$M$4,0),IF($S$6=aux!$N$2,1)+IF($S$6=aux!$O$2,2)+IF($S$6=aux!$P$2,3)+IF($S$6=aux!$Q$2,4))*$D40</f>
        <v>59.999999999999993</v>
      </c>
      <c r="U40" s="9">
        <f>INDEX(aux!$N$3:$Q$4,MATCH(U$7,aux!$M$3:$M$4,0),IF($S$6=aux!$N$2,1)+IF($S$6=aux!$O$2,2)+IF($S$6=aux!$P$2,3)+IF($S$6=aux!$Q$2,4))*$C40</f>
        <v>60</v>
      </c>
      <c r="V40" s="15">
        <f>INDEX(aux!$N$3:$Q$4,MATCH(V$7,aux!$M$3:$M$4,0),IF($S$6=aux!$N$2,1)+IF($S$6=aux!$O$2,2)+IF($S$6=aux!$P$2,3)+IF($S$6=aux!$Q$2,4))*$D40</f>
        <v>85.714285714285708</v>
      </c>
    </row>
    <row r="41" spans="2:22" x14ac:dyDescent="0.25">
      <c r="B41" s="14">
        <v>14</v>
      </c>
      <c r="C41" s="41">
        <f>INDEX(aux!$W$2:$W$3,MATCH($B$7,aux!$V$2:$V$3,0))*$B41/10+MAX(INDEX(aux!$K$2:$K$3,MATCH(C$7,aux!$I$2:$I$3,0))*(IF(C$8=aux!$F$2,aux!$F$3,aux!$G$3))*INDEX(aux!$B$3:$C$7,MATCH($B$33,aux!$A$3:$A$7,0),(IF($B$6=aux!$B$2,1,2)))*($B41/10)^2,INDEX(aux!$K$2:$K$3,MATCH(C$7,aux!$I$2:$I$3,0))*VALUE(RIGHT($B$6,3))/(IF(C$8=aux!$F$2,aux!$F$4,aux!$G$4))*$B41/10,10*$B41/10,15)</f>
        <v>35</v>
      </c>
      <c r="D41" s="5">
        <f>INDEX(aux!$W$2:$W$3,MATCH($B$7,aux!$V$2:$V$3,0))*$B41/10+MAX(INDEX(aux!$K$2:$K$3,MATCH(D$7,aux!$I$2:$I$3,0))*(IF(D$8=aux!$F$2,aux!$F$3,aux!$G$3))*INDEX(aux!$B$3:$C$7,MATCH($B$33,aux!$A$3:$A$7,0),(IF($B$6=aux!$B$2,1,2)))*($B41/10)^2,INDEX(aux!$K$2:$K$3,MATCH(D$7,aux!$I$2:$I$3,0))*VALUE(RIGHT($B$6,3))/(IF(D$8=aux!$F$2,aux!$F$4,aux!$G$4))*$B41/10,10*$B41/10,15)</f>
        <v>50</v>
      </c>
      <c r="E41" s="5">
        <f>INDEX(aux!$W$2:$W$3,MATCH($B$7,aux!$V$2:$V$3,0))*$B41/10+MAX(INDEX(aux!$K$2:$K$3,MATCH(E$7,aux!$I$2:$I$3,0))*(IF(E$8=aux!$F$2,aux!$F$3,aux!$G$3))*INDEX(aux!$B$3:$C$7,MATCH($B$33,aux!$A$3:$A$7,0),(IF($B$6=aux!$B$2,1,2)))*($B41/10)^2,INDEX(aux!$K$2:$K$3,MATCH(E$7,aux!$I$2:$I$3,0))*VALUE(RIGHT($B$6,3))/(IF(E$8=aux!$F$2,aux!$F$4,aux!$G$4))*$B41/10,10*$B41/10,15)</f>
        <v>24.5</v>
      </c>
      <c r="F41" s="34">
        <f>INDEX(aux!$W$2:$W$3,MATCH($B$7,aux!$V$2:$V$3,0))*$B41/10+MAX(INDEX(aux!$K$2:$K$3,MATCH(F$7,aux!$I$2:$I$3,0))*(IF(F$8=aux!$F$2,aux!$F$3,aux!$G$3))*INDEX(aux!$B$3:$C$7,MATCH($B$33,aux!$A$3:$A$7,0),(IF($B$6=aux!$B$2,1,2)))*($B41/10)^2,INDEX(aux!$K$2:$K$3,MATCH(F$7,aux!$I$2:$I$3,0))*VALUE(RIGHT($B$6,3))/(IF(F$8=aux!$F$2,aux!$F$4,aux!$G$4))*$B41/10,10*$B41/10,15)</f>
        <v>35</v>
      </c>
      <c r="G41" s="9">
        <f>INDEX(aux!$N$3:$Q$4,MATCH(G$7,aux!$M$3:$M$4,0),IF($G$6=aux!$N$2,1)+IF($G$6=aux!$O$2,2)+IF($G$6=aux!$P$2,3)+IF($G$6=aux!$Q$2,4))*$C41</f>
        <v>35</v>
      </c>
      <c r="H41" s="9">
        <f>INDEX(aux!$N$3:$Q$4,MATCH(H$7,aux!$M$3:$M$4,0),IF($G$6=aux!$N$2,1)+IF($G$6=aux!$O$2,2)+IF($G$6=aux!$P$2,3)+IF($G$6=aux!$Q$2,4))*$D41</f>
        <v>50</v>
      </c>
      <c r="I41" s="9">
        <f>INDEX(aux!$N$3:$Q$4,MATCH(I$7,aux!$M$3:$M$4,0),IF($G$6=aux!$N$2,1)+IF($G$6=aux!$O$2,2)+IF($G$6=aux!$P$2,3)+IF($G$6=aux!$Q$2,4))*$C41</f>
        <v>35</v>
      </c>
      <c r="J41" s="37">
        <f>INDEX(aux!$N$3:$Q$4,MATCH(J$7,aux!$M$3:$M$4,0),IF($G$6=aux!$N$2,1)+IF($G$6=aux!$O$2,2)+IF($G$6=aux!$P$2,3)+IF($G$6=aux!$Q$2,4))*$D41</f>
        <v>50</v>
      </c>
      <c r="K41" s="9">
        <f>INDEX(aux!$N$3:$Q$4,MATCH(K$7,aux!$M$3:$M$4,0),IF($K$6=aux!$N$2,1)+IF($K$6=aux!$O$2,2)+IF($K$6=aux!$P$2,3)+IF($K$6=aux!$Q$2,4))*$C41</f>
        <v>42</v>
      </c>
      <c r="L41" s="9">
        <f>INDEX(aux!$N$3:$Q$4,MATCH(L$7,aux!$M$3:$M$4,0),IF($K$6=aux!$N$2,1)+IF($K$6=aux!$O$2,2)+IF($K$6=aux!$P$2,3)+IF($K$6=aux!$Q$2,4))*$D41</f>
        <v>60</v>
      </c>
      <c r="M41" s="9">
        <f>INDEX(aux!$N$3:$Q$4,MATCH(M$7,aux!$M$3:$M$4,0),IF($K$6=aux!$N$2,1)+IF($K$6=aux!$O$2,2)+IF($K$6=aux!$P$2,3)+IF($K$6=aux!$Q$2,4))*$C41</f>
        <v>56</v>
      </c>
      <c r="N41" s="37">
        <f>INDEX(aux!$N$3:$Q$4,MATCH(N$7,aux!$M$3:$M$4,0),IF($K$6=aux!$N$2,1)+IF($K$6=aux!$O$2,2)+IF($K$6=aux!$P$2,3)+IF($K$6=aux!$Q$2,4))*$D41</f>
        <v>80</v>
      </c>
      <c r="O41" s="9">
        <f>INDEX(aux!$N$3:$Q$4,MATCH(O$7,aux!$M$3:$M$4,0),IF($O$6=aux!$N$2,1)+IF($O$6=aux!$O$2,2)+IF($O$6=aux!$P$2,3)+IF($O$6=aux!$Q$2,4))*$C41</f>
        <v>45.5</v>
      </c>
      <c r="P41" s="9">
        <f>INDEX(aux!$N$3:$Q$4,MATCH(P$7,aux!$M$3:$M$4,0),IF($O$6=aux!$N$2,1)+IF($O$6=aux!$O$2,2)+IF($O$6=aux!$P$2,3)+IF($O$6=aux!$Q$2,4))*$D41</f>
        <v>65</v>
      </c>
      <c r="Q41" s="9">
        <f>INDEX(aux!$N$3:$Q$4,MATCH(Q$7,aux!$M$3:$M$4,0),IF($O$6=aux!$N$2,1)+IF($O$6=aux!$O$2,2)+IF($O$6=aux!$P$2,3)+IF($O$6=aux!$Q$2,4))*$C41</f>
        <v>63</v>
      </c>
      <c r="R41" s="37">
        <f>INDEX(aux!$N$3:$Q$4,MATCH(R$7,aux!$M$3:$M$4,0),IF($O$6=aux!$N$2,1)+IF($O$6=aux!$O$2,2)+IF($O$6=aux!$P$2,3)+IF($O$6=aux!$Q$2,4))*$D41</f>
        <v>90</v>
      </c>
      <c r="S41" s="9">
        <f>INDEX(aux!$N$3:$Q$4,MATCH(S$7,aux!$M$3:$M$4,0),IF($S$6=aux!$N$2,1)+IF($S$6=aux!$O$2,2)+IF($S$6=aux!$P$2,3)+IF($S$6=aux!$Q$2,4))*$C41</f>
        <v>49</v>
      </c>
      <c r="T41" s="9">
        <f>INDEX(aux!$N$3:$Q$4,MATCH(T$7,aux!$M$3:$M$4,0),IF($S$6=aux!$N$2,1)+IF($S$6=aux!$O$2,2)+IF($S$6=aux!$P$2,3)+IF($S$6=aux!$Q$2,4))*$D41</f>
        <v>70</v>
      </c>
      <c r="U41" s="9">
        <f>INDEX(aux!$N$3:$Q$4,MATCH(U$7,aux!$M$3:$M$4,0),IF($S$6=aux!$N$2,1)+IF($S$6=aux!$O$2,2)+IF($S$6=aux!$P$2,3)+IF($S$6=aux!$Q$2,4))*$C41</f>
        <v>70</v>
      </c>
      <c r="V41" s="15">
        <f>INDEX(aux!$N$3:$Q$4,MATCH(V$7,aux!$M$3:$M$4,0),IF($S$6=aux!$N$2,1)+IF($S$6=aux!$O$2,2)+IF($S$6=aux!$P$2,3)+IF($S$6=aux!$Q$2,4))*$D41</f>
        <v>100</v>
      </c>
    </row>
    <row r="42" spans="2:22" x14ac:dyDescent="0.25">
      <c r="B42" s="14">
        <v>16</v>
      </c>
      <c r="C42" s="41">
        <f>INDEX(aux!$W$2:$W$3,MATCH($B$7,aux!$V$2:$V$3,0))*$B42/10+MAX(INDEX(aux!$K$2:$K$3,MATCH(C$7,aux!$I$2:$I$3,0))*(IF(C$8=aux!$F$2,aux!$F$3,aux!$G$3))*INDEX(aux!$B$3:$C$7,MATCH($B$33,aux!$A$3:$A$7,0),(IF($B$6=aux!$B$2,1,2)))*($B42/10)^2,INDEX(aux!$K$2:$K$3,MATCH(C$7,aux!$I$2:$I$3,0))*VALUE(RIGHT($B$6,3))/(IF(C$8=aux!$F$2,aux!$F$4,aux!$G$4))*$B42/10,10*$B42/10,15)</f>
        <v>40</v>
      </c>
      <c r="D42" s="5">
        <f>INDEX(aux!$W$2:$W$3,MATCH($B$7,aux!$V$2:$V$3,0))*$B42/10+MAX(INDEX(aux!$K$2:$K$3,MATCH(D$7,aux!$I$2:$I$3,0))*(IF(D$8=aux!$F$2,aux!$F$3,aux!$G$3))*INDEX(aux!$B$3:$C$7,MATCH($B$33,aux!$A$3:$A$7,0),(IF($B$6=aux!$B$2,1,2)))*($B42/10)^2,INDEX(aux!$K$2:$K$3,MATCH(D$7,aux!$I$2:$I$3,0))*VALUE(RIGHT($B$6,3))/(IF(D$8=aux!$F$2,aux!$F$4,aux!$G$4))*$B42/10,10*$B42/10,15)</f>
        <v>57.142857142857146</v>
      </c>
      <c r="E42" s="5">
        <f>INDEX(aux!$W$2:$W$3,MATCH($B$7,aux!$V$2:$V$3,0))*$B42/10+MAX(INDEX(aux!$K$2:$K$3,MATCH(E$7,aux!$I$2:$I$3,0))*(IF(E$8=aux!$F$2,aux!$F$3,aux!$G$3))*INDEX(aux!$B$3:$C$7,MATCH($B$33,aux!$A$3:$A$7,0),(IF($B$6=aux!$B$2,1,2)))*($B42/10)^2,INDEX(aux!$K$2:$K$3,MATCH(E$7,aux!$I$2:$I$3,0))*VALUE(RIGHT($B$6,3))/(IF(E$8=aux!$F$2,aux!$F$4,aux!$G$4))*$B42/10,10*$B42/10,15)</f>
        <v>28</v>
      </c>
      <c r="F42" s="34">
        <f>INDEX(aux!$W$2:$W$3,MATCH($B$7,aux!$V$2:$V$3,0))*$B42/10+MAX(INDEX(aux!$K$2:$K$3,MATCH(F$7,aux!$I$2:$I$3,0))*(IF(F$8=aux!$F$2,aux!$F$3,aux!$G$3))*INDEX(aux!$B$3:$C$7,MATCH($B$33,aux!$A$3:$A$7,0),(IF($B$6=aux!$B$2,1,2)))*($B42/10)^2,INDEX(aux!$K$2:$K$3,MATCH(F$7,aux!$I$2:$I$3,0))*VALUE(RIGHT($B$6,3))/(IF(F$8=aux!$F$2,aux!$F$4,aux!$G$4))*$B42/10,10*$B42/10,15)</f>
        <v>40</v>
      </c>
      <c r="G42" s="9">
        <f>INDEX(aux!$N$3:$Q$4,MATCH(G$7,aux!$M$3:$M$4,0),IF($G$6=aux!$N$2,1)+IF($G$6=aux!$O$2,2)+IF($G$6=aux!$P$2,3)+IF($G$6=aux!$Q$2,4))*$C42</f>
        <v>40</v>
      </c>
      <c r="H42" s="9">
        <f>INDEX(aux!$N$3:$Q$4,MATCH(H$7,aux!$M$3:$M$4,0),IF($G$6=aux!$N$2,1)+IF($G$6=aux!$O$2,2)+IF($G$6=aux!$P$2,3)+IF($G$6=aux!$Q$2,4))*$D42</f>
        <v>57.142857142857146</v>
      </c>
      <c r="I42" s="9">
        <f>INDEX(aux!$N$3:$Q$4,MATCH(I$7,aux!$M$3:$M$4,0),IF($G$6=aux!$N$2,1)+IF($G$6=aux!$O$2,2)+IF($G$6=aux!$P$2,3)+IF($G$6=aux!$Q$2,4))*$C42</f>
        <v>40</v>
      </c>
      <c r="J42" s="37">
        <f>INDEX(aux!$N$3:$Q$4,MATCH(J$7,aux!$M$3:$M$4,0),IF($G$6=aux!$N$2,1)+IF($G$6=aux!$O$2,2)+IF($G$6=aux!$P$2,3)+IF($G$6=aux!$Q$2,4))*$D42</f>
        <v>57.142857142857146</v>
      </c>
      <c r="K42" s="9">
        <f>INDEX(aux!$N$3:$Q$4,MATCH(K$7,aux!$M$3:$M$4,0),IF($K$6=aux!$N$2,1)+IF($K$6=aux!$O$2,2)+IF($K$6=aux!$P$2,3)+IF($K$6=aux!$Q$2,4))*$C42</f>
        <v>48</v>
      </c>
      <c r="L42" s="9">
        <f>INDEX(aux!$N$3:$Q$4,MATCH(L$7,aux!$M$3:$M$4,0),IF($K$6=aux!$N$2,1)+IF($K$6=aux!$O$2,2)+IF($K$6=aux!$P$2,3)+IF($K$6=aux!$Q$2,4))*$D42</f>
        <v>68.571428571428569</v>
      </c>
      <c r="M42" s="9">
        <f>INDEX(aux!$N$3:$Q$4,MATCH(M$7,aux!$M$3:$M$4,0),IF($K$6=aux!$N$2,1)+IF($K$6=aux!$O$2,2)+IF($K$6=aux!$P$2,3)+IF($K$6=aux!$Q$2,4))*$C42</f>
        <v>64</v>
      </c>
      <c r="N42" s="37">
        <f>INDEX(aux!$N$3:$Q$4,MATCH(N$7,aux!$M$3:$M$4,0),IF($K$6=aux!$N$2,1)+IF($K$6=aux!$O$2,2)+IF($K$6=aux!$P$2,3)+IF($K$6=aux!$Q$2,4))*$D42</f>
        <v>91.428571428571445</v>
      </c>
      <c r="O42" s="9">
        <f>INDEX(aux!$N$3:$Q$4,MATCH(O$7,aux!$M$3:$M$4,0),IF($O$6=aux!$N$2,1)+IF($O$6=aux!$O$2,2)+IF($O$6=aux!$P$2,3)+IF($O$6=aux!$Q$2,4))*$C42</f>
        <v>52</v>
      </c>
      <c r="P42" s="9">
        <f>INDEX(aux!$N$3:$Q$4,MATCH(P$7,aux!$M$3:$M$4,0),IF($O$6=aux!$N$2,1)+IF($O$6=aux!$O$2,2)+IF($O$6=aux!$P$2,3)+IF($O$6=aux!$Q$2,4))*$D42</f>
        <v>74.285714285714292</v>
      </c>
      <c r="Q42" s="9">
        <f>INDEX(aux!$N$3:$Q$4,MATCH(Q$7,aux!$M$3:$M$4,0),IF($O$6=aux!$N$2,1)+IF($O$6=aux!$O$2,2)+IF($O$6=aux!$P$2,3)+IF($O$6=aux!$Q$2,4))*$C42</f>
        <v>72</v>
      </c>
      <c r="R42" s="37">
        <f>INDEX(aux!$N$3:$Q$4,MATCH(R$7,aux!$M$3:$M$4,0),IF($O$6=aux!$N$2,1)+IF($O$6=aux!$O$2,2)+IF($O$6=aux!$P$2,3)+IF($O$6=aux!$Q$2,4))*$D42</f>
        <v>102.85714285714286</v>
      </c>
      <c r="S42" s="9">
        <f>INDEX(aux!$N$3:$Q$4,MATCH(S$7,aux!$M$3:$M$4,0),IF($S$6=aux!$N$2,1)+IF($S$6=aux!$O$2,2)+IF($S$6=aux!$P$2,3)+IF($S$6=aux!$Q$2,4))*$C42</f>
        <v>56</v>
      </c>
      <c r="T42" s="9">
        <f>INDEX(aux!$N$3:$Q$4,MATCH(T$7,aux!$M$3:$M$4,0),IF($S$6=aux!$N$2,1)+IF($S$6=aux!$O$2,2)+IF($S$6=aux!$P$2,3)+IF($S$6=aux!$Q$2,4))*$D42</f>
        <v>80</v>
      </c>
      <c r="U42" s="9">
        <f>INDEX(aux!$N$3:$Q$4,MATCH(U$7,aux!$M$3:$M$4,0),IF($S$6=aux!$N$2,1)+IF($S$6=aux!$O$2,2)+IF($S$6=aux!$P$2,3)+IF($S$6=aux!$Q$2,4))*$C42</f>
        <v>80</v>
      </c>
      <c r="V42" s="15">
        <f>INDEX(aux!$N$3:$Q$4,MATCH(V$7,aux!$M$3:$M$4,0),IF($S$6=aux!$N$2,1)+IF($S$6=aux!$O$2,2)+IF($S$6=aux!$P$2,3)+IF($S$6=aux!$Q$2,4))*$D42</f>
        <v>114.28571428571429</v>
      </c>
    </row>
    <row r="43" spans="2:22" x14ac:dyDescent="0.25">
      <c r="B43" s="14">
        <v>20</v>
      </c>
      <c r="C43" s="41">
        <f>INDEX(aux!$W$2:$W$3,MATCH($B$7,aux!$V$2:$V$3,0))*$B43/10+MAX(INDEX(aux!$K$2:$K$3,MATCH(C$7,aux!$I$2:$I$3,0))*(IF(C$8=aux!$F$2,aux!$F$3,aux!$G$3))*INDEX(aux!$B$3:$C$7,MATCH($B$33,aux!$A$3:$A$7,0),(IF($B$6=aux!$B$2,1,2)))*($B43/10)^2,INDEX(aux!$K$2:$K$3,MATCH(C$7,aux!$I$2:$I$3,0))*VALUE(RIGHT($B$6,3))/(IF(C$8=aux!$F$2,aux!$F$4,aux!$G$4))*$B43/10,10*$B43/10,15)</f>
        <v>50</v>
      </c>
      <c r="D43" s="5">
        <f>INDEX(aux!$W$2:$W$3,MATCH($B$7,aux!$V$2:$V$3,0))*$B43/10+MAX(INDEX(aux!$K$2:$K$3,MATCH(D$7,aux!$I$2:$I$3,0))*(IF(D$8=aux!$F$2,aux!$F$3,aux!$G$3))*INDEX(aux!$B$3:$C$7,MATCH($B$33,aux!$A$3:$A$7,0),(IF($B$6=aux!$B$2,1,2)))*($B43/10)^2,INDEX(aux!$K$2:$K$3,MATCH(D$7,aux!$I$2:$I$3,0))*VALUE(RIGHT($B$6,3))/(IF(D$8=aux!$F$2,aux!$F$4,aux!$G$4))*$B43/10,10*$B43/10,15)</f>
        <v>71.428571428571431</v>
      </c>
      <c r="E43" s="5">
        <f>INDEX(aux!$W$2:$W$3,MATCH($B$7,aux!$V$2:$V$3,0))*$B43/10+MAX(INDEX(aux!$K$2:$K$3,MATCH(E$7,aux!$I$2:$I$3,0))*(IF(E$8=aux!$F$2,aux!$F$3,aux!$G$3))*INDEX(aux!$B$3:$C$7,MATCH($B$33,aux!$A$3:$A$7,0),(IF($B$6=aux!$B$2,1,2)))*($B43/10)^2,INDEX(aux!$K$2:$K$3,MATCH(E$7,aux!$I$2:$I$3,0))*VALUE(RIGHT($B$6,3))/(IF(E$8=aux!$F$2,aux!$F$4,aux!$G$4))*$B43/10,10*$B43/10,15)</f>
        <v>35</v>
      </c>
      <c r="F43" s="34">
        <f>INDEX(aux!$W$2:$W$3,MATCH($B$7,aux!$V$2:$V$3,0))*$B43/10+MAX(INDEX(aux!$K$2:$K$3,MATCH(F$7,aux!$I$2:$I$3,0))*(IF(F$8=aux!$F$2,aux!$F$3,aux!$G$3))*INDEX(aux!$B$3:$C$7,MATCH($B$33,aux!$A$3:$A$7,0),(IF($B$6=aux!$B$2,1,2)))*($B43/10)^2,INDEX(aux!$K$2:$K$3,MATCH(F$7,aux!$I$2:$I$3,0))*VALUE(RIGHT($B$6,3))/(IF(F$8=aux!$F$2,aux!$F$4,aux!$G$4))*$B43/10,10*$B43/10,15)</f>
        <v>50</v>
      </c>
      <c r="G43" s="9">
        <f>INDEX(aux!$N$3:$Q$4,MATCH(G$7,aux!$M$3:$M$4,0),IF($G$6=aux!$N$2,1)+IF($G$6=aux!$O$2,2)+IF($G$6=aux!$P$2,3)+IF($G$6=aux!$Q$2,4))*$C43</f>
        <v>50</v>
      </c>
      <c r="H43" s="9">
        <f>INDEX(aux!$N$3:$Q$4,MATCH(H$7,aux!$M$3:$M$4,0),IF($G$6=aux!$N$2,1)+IF($G$6=aux!$O$2,2)+IF($G$6=aux!$P$2,3)+IF($G$6=aux!$Q$2,4))*$D43</f>
        <v>71.428571428571431</v>
      </c>
      <c r="I43" s="9">
        <f>INDEX(aux!$N$3:$Q$4,MATCH(I$7,aux!$M$3:$M$4,0),IF($G$6=aux!$N$2,1)+IF($G$6=aux!$O$2,2)+IF($G$6=aux!$P$2,3)+IF($G$6=aux!$Q$2,4))*$C43</f>
        <v>50</v>
      </c>
      <c r="J43" s="37">
        <f>INDEX(aux!$N$3:$Q$4,MATCH(J$7,aux!$M$3:$M$4,0),IF($G$6=aux!$N$2,1)+IF($G$6=aux!$O$2,2)+IF($G$6=aux!$P$2,3)+IF($G$6=aux!$Q$2,4))*$D43</f>
        <v>71.428571428571431</v>
      </c>
      <c r="K43" s="9">
        <f>INDEX(aux!$N$3:$Q$4,MATCH(K$7,aux!$M$3:$M$4,0),IF($K$6=aux!$N$2,1)+IF($K$6=aux!$O$2,2)+IF($K$6=aux!$P$2,3)+IF($K$6=aux!$Q$2,4))*$C43</f>
        <v>60</v>
      </c>
      <c r="L43" s="9">
        <f>INDEX(aux!$N$3:$Q$4,MATCH(L$7,aux!$M$3:$M$4,0),IF($K$6=aux!$N$2,1)+IF($K$6=aux!$O$2,2)+IF($K$6=aux!$P$2,3)+IF($K$6=aux!$Q$2,4))*$D43</f>
        <v>85.714285714285708</v>
      </c>
      <c r="M43" s="9">
        <f>INDEX(aux!$N$3:$Q$4,MATCH(M$7,aux!$M$3:$M$4,0),IF($K$6=aux!$N$2,1)+IF($K$6=aux!$O$2,2)+IF($K$6=aux!$P$2,3)+IF($K$6=aux!$Q$2,4))*$C43</f>
        <v>80</v>
      </c>
      <c r="N43" s="37">
        <f>INDEX(aux!$N$3:$Q$4,MATCH(N$7,aux!$M$3:$M$4,0),IF($K$6=aux!$N$2,1)+IF($K$6=aux!$O$2,2)+IF($K$6=aux!$P$2,3)+IF($K$6=aux!$Q$2,4))*$D43</f>
        <v>114.28571428571429</v>
      </c>
      <c r="O43" s="9">
        <f>INDEX(aux!$N$3:$Q$4,MATCH(O$7,aux!$M$3:$M$4,0),IF($O$6=aux!$N$2,1)+IF($O$6=aux!$O$2,2)+IF($O$6=aux!$P$2,3)+IF($O$6=aux!$Q$2,4))*$C43</f>
        <v>65</v>
      </c>
      <c r="P43" s="9">
        <f>INDEX(aux!$N$3:$Q$4,MATCH(P$7,aux!$M$3:$M$4,0),IF($O$6=aux!$N$2,1)+IF($O$6=aux!$O$2,2)+IF($O$6=aux!$P$2,3)+IF($O$6=aux!$Q$2,4))*$D43</f>
        <v>92.857142857142861</v>
      </c>
      <c r="Q43" s="9">
        <f>INDEX(aux!$N$3:$Q$4,MATCH(Q$7,aux!$M$3:$M$4,0),IF($O$6=aux!$N$2,1)+IF($O$6=aux!$O$2,2)+IF($O$6=aux!$P$2,3)+IF($O$6=aux!$Q$2,4))*$C43</f>
        <v>90</v>
      </c>
      <c r="R43" s="37">
        <f>INDEX(aux!$N$3:$Q$4,MATCH(R$7,aux!$M$3:$M$4,0),IF($O$6=aux!$N$2,1)+IF($O$6=aux!$O$2,2)+IF($O$6=aux!$P$2,3)+IF($O$6=aux!$Q$2,4))*$D43</f>
        <v>128.57142857142858</v>
      </c>
      <c r="S43" s="9">
        <f>INDEX(aux!$N$3:$Q$4,MATCH(S$7,aux!$M$3:$M$4,0),IF($S$6=aux!$N$2,1)+IF($S$6=aux!$O$2,2)+IF($S$6=aux!$P$2,3)+IF($S$6=aux!$Q$2,4))*$C43</f>
        <v>70</v>
      </c>
      <c r="T43" s="9">
        <f>INDEX(aux!$N$3:$Q$4,MATCH(T$7,aux!$M$3:$M$4,0),IF($S$6=aux!$N$2,1)+IF($S$6=aux!$O$2,2)+IF($S$6=aux!$P$2,3)+IF($S$6=aux!$Q$2,4))*$D43</f>
        <v>100</v>
      </c>
      <c r="U43" s="9">
        <f>INDEX(aux!$N$3:$Q$4,MATCH(U$7,aux!$M$3:$M$4,0),IF($S$6=aux!$N$2,1)+IF($S$6=aux!$O$2,2)+IF($S$6=aux!$P$2,3)+IF($S$6=aux!$Q$2,4))*$C43</f>
        <v>100</v>
      </c>
      <c r="V43" s="15">
        <f>INDEX(aux!$N$3:$Q$4,MATCH(V$7,aux!$M$3:$M$4,0),IF($S$6=aux!$N$2,1)+IF($S$6=aux!$O$2,2)+IF($S$6=aux!$P$2,3)+IF($S$6=aux!$Q$2,4))*$D43</f>
        <v>142.85714285714286</v>
      </c>
    </row>
    <row r="44" spans="2:22" x14ac:dyDescent="0.25">
      <c r="B44" s="14">
        <v>25</v>
      </c>
      <c r="C44" s="41">
        <f>INDEX(aux!$W$2:$W$3,MATCH($B$7,aux!$V$2:$V$3,0))*$B44/10+MAX(INDEX(aux!$K$2:$K$3,MATCH(C$7,aux!$I$2:$I$3,0))*(IF(C$8=aux!$F$2,aux!$F$3,aux!$G$3))*INDEX(aux!$B$3:$C$7,MATCH($B$33,aux!$A$3:$A$7,0),(IF($B$6=aux!$B$2,1,2)))*($B44/10)^2,INDEX(aux!$K$2:$K$3,MATCH(C$7,aux!$I$2:$I$3,0))*VALUE(RIGHT($B$6,3))/(IF(C$8=aux!$F$2,aux!$F$4,aux!$G$4))*$B44/10,10*$B44/10,15)</f>
        <v>75</v>
      </c>
      <c r="D44" s="5">
        <f>INDEX(aux!$W$2:$W$3,MATCH($B$7,aux!$V$2:$V$3,0))*$B44/10+MAX(INDEX(aux!$K$2:$K$3,MATCH(D$7,aux!$I$2:$I$3,0))*(IF(D$8=aux!$F$2,aux!$F$3,aux!$G$3))*INDEX(aux!$B$3:$C$7,MATCH($B$33,aux!$A$3:$A$7,0),(IF($B$6=aux!$B$2,1,2)))*($B44/10)^2,INDEX(aux!$K$2:$K$3,MATCH(D$7,aux!$I$2:$I$3,0))*VALUE(RIGHT($B$6,3))/(IF(D$8=aux!$F$2,aux!$F$4,aux!$G$4))*$B44/10,10*$B44/10,15)</f>
        <v>104.99999999999999</v>
      </c>
      <c r="E44" s="5">
        <f>INDEX(aux!$W$2:$W$3,MATCH($B$7,aux!$V$2:$V$3,0))*$B44/10+MAX(INDEX(aux!$K$2:$K$3,MATCH(E$7,aux!$I$2:$I$3,0))*(IF(E$8=aux!$F$2,aux!$F$3,aux!$G$3))*INDEX(aux!$B$3:$C$7,MATCH($B$33,aux!$A$3:$A$7,0),(IF($B$6=aux!$B$2,1,2)))*($B44/10)^2,INDEX(aux!$K$2:$K$3,MATCH(E$7,aux!$I$2:$I$3,0))*VALUE(RIGHT($B$6,3))/(IF(E$8=aux!$F$2,aux!$F$4,aux!$G$4))*$B44/10,10*$B44/10,15)</f>
        <v>52.499999999999993</v>
      </c>
      <c r="F44" s="34">
        <f>INDEX(aux!$W$2:$W$3,MATCH($B$7,aux!$V$2:$V$3,0))*$B44/10+MAX(INDEX(aux!$K$2:$K$3,MATCH(F$7,aux!$I$2:$I$3,0))*(IF(F$8=aux!$F$2,aux!$F$3,aux!$G$3))*INDEX(aux!$B$3:$C$7,MATCH($B$33,aux!$A$3:$A$7,0),(IF($B$6=aux!$B$2,1,2)))*($B44/10)^2,INDEX(aux!$K$2:$K$3,MATCH(F$7,aux!$I$2:$I$3,0))*VALUE(RIGHT($B$6,3))/(IF(F$8=aux!$F$2,aux!$F$4,aux!$G$4))*$B44/10,10*$B44/10,15)</f>
        <v>73.499999999999986</v>
      </c>
      <c r="G44" s="9">
        <f>INDEX(aux!$N$3:$Q$4,MATCH(G$7,aux!$M$3:$M$4,0),IF($G$6=aux!$N$2,1)+IF($G$6=aux!$O$2,2)+IF($G$6=aux!$P$2,3)+IF($G$6=aux!$Q$2,4))*$C44</f>
        <v>75</v>
      </c>
      <c r="H44" s="9">
        <f>INDEX(aux!$N$3:$Q$4,MATCH(H$7,aux!$M$3:$M$4,0),IF($G$6=aux!$N$2,1)+IF($G$6=aux!$O$2,2)+IF($G$6=aux!$P$2,3)+IF($G$6=aux!$Q$2,4))*$D44</f>
        <v>104.99999999999999</v>
      </c>
      <c r="I44" s="9">
        <f>INDEX(aux!$N$3:$Q$4,MATCH(I$7,aux!$M$3:$M$4,0),IF($G$6=aux!$N$2,1)+IF($G$6=aux!$O$2,2)+IF($G$6=aux!$P$2,3)+IF($G$6=aux!$Q$2,4))*$C44</f>
        <v>75</v>
      </c>
      <c r="J44" s="37">
        <f>INDEX(aux!$N$3:$Q$4,MATCH(J$7,aux!$M$3:$M$4,0),IF($G$6=aux!$N$2,1)+IF($G$6=aux!$O$2,2)+IF($G$6=aux!$P$2,3)+IF($G$6=aux!$Q$2,4))*$D44</f>
        <v>104.99999999999999</v>
      </c>
      <c r="K44" s="9">
        <f>INDEX(aux!$N$3:$Q$4,MATCH(K$7,aux!$M$3:$M$4,0),IF($K$6=aux!$N$2,1)+IF($K$6=aux!$O$2,2)+IF($K$6=aux!$P$2,3)+IF($K$6=aux!$Q$2,4))*$C44</f>
        <v>90</v>
      </c>
      <c r="L44" s="9">
        <f>INDEX(aux!$N$3:$Q$4,MATCH(L$7,aux!$M$3:$M$4,0),IF($K$6=aux!$N$2,1)+IF($K$6=aux!$O$2,2)+IF($K$6=aux!$P$2,3)+IF($K$6=aux!$Q$2,4))*$D44</f>
        <v>125.99999999999997</v>
      </c>
      <c r="M44" s="9">
        <f>INDEX(aux!$N$3:$Q$4,MATCH(M$7,aux!$M$3:$M$4,0),IF($K$6=aux!$N$2,1)+IF($K$6=aux!$O$2,2)+IF($K$6=aux!$P$2,3)+IF($K$6=aux!$Q$2,4))*$C44</f>
        <v>120</v>
      </c>
      <c r="N44" s="37">
        <f>INDEX(aux!$N$3:$Q$4,MATCH(N$7,aux!$M$3:$M$4,0),IF($K$6=aux!$N$2,1)+IF($K$6=aux!$O$2,2)+IF($K$6=aux!$P$2,3)+IF($K$6=aux!$Q$2,4))*$D44</f>
        <v>168</v>
      </c>
      <c r="O44" s="9">
        <f>INDEX(aux!$N$3:$Q$4,MATCH(O$7,aux!$M$3:$M$4,0),IF($O$6=aux!$N$2,1)+IF($O$6=aux!$O$2,2)+IF($O$6=aux!$P$2,3)+IF($O$6=aux!$Q$2,4))*$C44</f>
        <v>97.5</v>
      </c>
      <c r="P44" s="9">
        <f>INDEX(aux!$N$3:$Q$4,MATCH(P$7,aux!$M$3:$M$4,0),IF($O$6=aux!$N$2,1)+IF($O$6=aux!$O$2,2)+IF($O$6=aux!$P$2,3)+IF($O$6=aux!$Q$2,4))*$D44</f>
        <v>136.5</v>
      </c>
      <c r="Q44" s="9">
        <f>INDEX(aux!$N$3:$Q$4,MATCH(Q$7,aux!$M$3:$M$4,0),IF($O$6=aux!$N$2,1)+IF($O$6=aux!$O$2,2)+IF($O$6=aux!$P$2,3)+IF($O$6=aux!$Q$2,4))*$C44</f>
        <v>135</v>
      </c>
      <c r="R44" s="37">
        <f>INDEX(aux!$N$3:$Q$4,MATCH(R$7,aux!$M$3:$M$4,0),IF($O$6=aux!$N$2,1)+IF($O$6=aux!$O$2,2)+IF($O$6=aux!$P$2,3)+IF($O$6=aux!$Q$2,4))*$D44</f>
        <v>188.99999999999997</v>
      </c>
      <c r="S44" s="9">
        <f>INDEX(aux!$N$3:$Q$4,MATCH(S$7,aux!$M$3:$M$4,0),IF($S$6=aux!$N$2,1)+IF($S$6=aux!$O$2,2)+IF($S$6=aux!$P$2,3)+IF($S$6=aux!$Q$2,4))*$C44</f>
        <v>105</v>
      </c>
      <c r="T44" s="9">
        <f>INDEX(aux!$N$3:$Q$4,MATCH(T$7,aux!$M$3:$M$4,0),IF($S$6=aux!$N$2,1)+IF($S$6=aux!$O$2,2)+IF($S$6=aux!$P$2,3)+IF($S$6=aux!$Q$2,4))*$D44</f>
        <v>146.99999999999997</v>
      </c>
      <c r="U44" s="9">
        <f>INDEX(aux!$N$3:$Q$4,MATCH(U$7,aux!$M$3:$M$4,0),IF($S$6=aux!$N$2,1)+IF($S$6=aux!$O$2,2)+IF($S$6=aux!$P$2,3)+IF($S$6=aux!$Q$2,4))*$C44</f>
        <v>150</v>
      </c>
      <c r="V44" s="15">
        <f>INDEX(aux!$N$3:$Q$4,MATCH(V$7,aux!$M$3:$M$4,0),IF($S$6=aux!$N$2,1)+IF($S$6=aux!$O$2,2)+IF($S$6=aux!$P$2,3)+IF($S$6=aux!$Q$2,4))*$D44</f>
        <v>209.99999999999997</v>
      </c>
    </row>
    <row r="45" spans="2:22" ht="15.75" thickBot="1" x14ac:dyDescent="0.3">
      <c r="B45" s="16">
        <v>32</v>
      </c>
      <c r="C45" s="42">
        <f>INDEX(aux!$W$2:$W$3,MATCH($B$7,aux!$V$2:$V$3,0))*$B45/10+MAX(INDEX(aux!$K$2:$K$3,MATCH(C$7,aux!$I$2:$I$3,0))*(IF(C$8=aux!$F$2,aux!$F$3,aux!$G$3))*INDEX(aux!$B$3:$C$7,MATCH($B$33,aux!$A$3:$A$7,0),(IF($B$6=aux!$B$2,1,2)))*($B45/10)^2,INDEX(aux!$K$2:$K$3,MATCH(C$7,aux!$I$2:$I$3,0))*VALUE(RIGHT($B$6,3))/(IF(C$8=aux!$F$2,aux!$F$4,aux!$G$4))*$B45/10,10*$B45/10,15)</f>
        <v>122.88000000000002</v>
      </c>
      <c r="D45" s="17">
        <f>INDEX(aux!$W$2:$W$3,MATCH($B$7,aux!$V$2:$V$3,0))*$B45/10+MAX(INDEX(aux!$K$2:$K$3,MATCH(D$7,aux!$I$2:$I$3,0))*(IF(D$8=aux!$F$2,aux!$F$3,aux!$G$3))*INDEX(aux!$B$3:$C$7,MATCH($B$33,aux!$A$3:$A$7,0),(IF($B$6=aux!$B$2,1,2)))*($B45/10)^2,INDEX(aux!$K$2:$K$3,MATCH(D$7,aux!$I$2:$I$3,0))*VALUE(RIGHT($B$6,3))/(IF(D$8=aux!$F$2,aux!$F$4,aux!$G$4))*$B45/10,10*$B45/10,15)</f>
        <v>172.03200000000001</v>
      </c>
      <c r="E45" s="17">
        <f>INDEX(aux!$W$2:$W$3,MATCH($B$7,aux!$V$2:$V$3,0))*$B45/10+MAX(INDEX(aux!$K$2:$K$3,MATCH(E$7,aux!$I$2:$I$3,0))*(IF(E$8=aux!$F$2,aux!$F$3,aux!$G$3))*INDEX(aux!$B$3:$C$7,MATCH($B$33,aux!$A$3:$A$7,0),(IF($B$6=aux!$B$2,1,2)))*($B45/10)^2,INDEX(aux!$K$2:$K$3,MATCH(E$7,aux!$I$2:$I$3,0))*VALUE(RIGHT($B$6,3))/(IF(E$8=aux!$F$2,aux!$F$4,aux!$G$4))*$B45/10,10*$B45/10,15)</f>
        <v>86.016000000000005</v>
      </c>
      <c r="F45" s="35">
        <f>INDEX(aux!$W$2:$W$3,MATCH($B$7,aux!$V$2:$V$3,0))*$B45/10+MAX(INDEX(aux!$K$2:$K$3,MATCH(F$7,aux!$I$2:$I$3,0))*(IF(F$8=aux!$F$2,aux!$F$3,aux!$G$3))*INDEX(aux!$B$3:$C$7,MATCH($B$33,aux!$A$3:$A$7,0),(IF($B$6=aux!$B$2,1,2)))*($B45/10)^2,INDEX(aux!$K$2:$K$3,MATCH(F$7,aux!$I$2:$I$3,0))*VALUE(RIGHT($B$6,3))/(IF(F$8=aux!$F$2,aux!$F$4,aux!$G$4))*$B45/10,10*$B45/10,15)</f>
        <v>120.4224</v>
      </c>
      <c r="G45" s="18">
        <f>INDEX(aux!$N$3:$Q$4,MATCH(G$7,aux!$M$3:$M$4,0),IF($G$6=aux!$N$2,1)+IF($G$6=aux!$O$2,2)+IF($G$6=aux!$P$2,3)+IF($G$6=aux!$Q$2,4))*$C45</f>
        <v>122.88000000000002</v>
      </c>
      <c r="H45" s="18">
        <f>INDEX(aux!$N$3:$Q$4,MATCH(H$7,aux!$M$3:$M$4,0),IF($G$6=aux!$N$2,1)+IF($G$6=aux!$O$2,2)+IF($G$6=aux!$P$2,3)+IF($G$6=aux!$Q$2,4))*$D45</f>
        <v>172.03200000000001</v>
      </c>
      <c r="I45" s="18">
        <f>INDEX(aux!$N$3:$Q$4,MATCH(I$7,aux!$M$3:$M$4,0),IF($G$6=aux!$N$2,1)+IF($G$6=aux!$O$2,2)+IF($G$6=aux!$P$2,3)+IF($G$6=aux!$Q$2,4))*$C45</f>
        <v>122.88000000000002</v>
      </c>
      <c r="J45" s="38">
        <f>INDEX(aux!$N$3:$Q$4,MATCH(J$7,aux!$M$3:$M$4,0),IF($G$6=aux!$N$2,1)+IF($G$6=aux!$O$2,2)+IF($G$6=aux!$P$2,3)+IF($G$6=aux!$Q$2,4))*$D45</f>
        <v>172.03200000000001</v>
      </c>
      <c r="K45" s="18">
        <f>INDEX(aux!$N$3:$Q$4,MATCH(K$7,aux!$M$3:$M$4,0),IF($K$6=aux!$N$2,1)+IF($K$6=aux!$O$2,2)+IF($K$6=aux!$P$2,3)+IF($K$6=aux!$Q$2,4))*$C45</f>
        <v>147.45600000000002</v>
      </c>
      <c r="L45" s="18">
        <f>INDEX(aux!$N$3:$Q$4,MATCH(L$7,aux!$M$3:$M$4,0),IF($K$6=aux!$N$2,1)+IF($K$6=aux!$O$2,2)+IF($K$6=aux!$P$2,3)+IF($K$6=aux!$Q$2,4))*$D45</f>
        <v>206.4384</v>
      </c>
      <c r="M45" s="18">
        <f>INDEX(aux!$N$3:$Q$4,MATCH(M$7,aux!$M$3:$M$4,0),IF($K$6=aux!$N$2,1)+IF($K$6=aux!$O$2,2)+IF($K$6=aux!$P$2,3)+IF($K$6=aux!$Q$2,4))*$C45</f>
        <v>196.60800000000006</v>
      </c>
      <c r="N45" s="38">
        <f>INDEX(aux!$N$3:$Q$4,MATCH(N$7,aux!$M$3:$M$4,0),IF($K$6=aux!$N$2,1)+IF($K$6=aux!$O$2,2)+IF($K$6=aux!$P$2,3)+IF($K$6=aux!$Q$2,4))*$D45</f>
        <v>275.25120000000004</v>
      </c>
      <c r="O45" s="18">
        <f>INDEX(aux!$N$3:$Q$4,MATCH(O$7,aux!$M$3:$M$4,0),IF($O$6=aux!$N$2,1)+IF($O$6=aux!$O$2,2)+IF($O$6=aux!$P$2,3)+IF($O$6=aux!$Q$2,4))*$C45</f>
        <v>159.74400000000003</v>
      </c>
      <c r="P45" s="18">
        <f>INDEX(aux!$N$3:$Q$4,MATCH(P$7,aux!$M$3:$M$4,0),IF($O$6=aux!$N$2,1)+IF($O$6=aux!$O$2,2)+IF($O$6=aux!$P$2,3)+IF($O$6=aux!$Q$2,4))*$D45</f>
        <v>223.64160000000001</v>
      </c>
      <c r="Q45" s="18">
        <f>INDEX(aux!$N$3:$Q$4,MATCH(Q$7,aux!$M$3:$M$4,0),IF($O$6=aux!$N$2,1)+IF($O$6=aux!$O$2,2)+IF($O$6=aux!$P$2,3)+IF($O$6=aux!$Q$2,4))*$C45</f>
        <v>221.18400000000005</v>
      </c>
      <c r="R45" s="38">
        <f>INDEX(aux!$N$3:$Q$4,MATCH(R$7,aux!$M$3:$M$4,0),IF($O$6=aux!$N$2,1)+IF($O$6=aux!$O$2,2)+IF($O$6=aux!$P$2,3)+IF($O$6=aux!$Q$2,4))*$D45</f>
        <v>309.6576</v>
      </c>
      <c r="S45" s="18">
        <f>INDEX(aux!$N$3:$Q$4,MATCH(S$7,aux!$M$3:$M$4,0),IF($S$6=aux!$N$2,1)+IF($S$6=aux!$O$2,2)+IF($S$6=aux!$P$2,3)+IF($S$6=aux!$Q$2,4))*$C45</f>
        <v>172.03200000000001</v>
      </c>
      <c r="T45" s="18">
        <f>INDEX(aux!$N$3:$Q$4,MATCH(T$7,aux!$M$3:$M$4,0),IF($S$6=aux!$N$2,1)+IF($S$6=aux!$O$2,2)+IF($S$6=aux!$P$2,3)+IF($S$6=aux!$Q$2,4))*$D45</f>
        <v>240.84479999999999</v>
      </c>
      <c r="U45" s="18">
        <f>INDEX(aux!$N$3:$Q$4,MATCH(U$7,aux!$M$3:$M$4,0),IF($S$6=aux!$N$2,1)+IF($S$6=aux!$O$2,2)+IF($S$6=aux!$P$2,3)+IF($S$6=aux!$Q$2,4))*$C45</f>
        <v>245.76000000000005</v>
      </c>
      <c r="V45" s="19">
        <f>INDEX(aux!$N$3:$Q$4,MATCH(V$7,aux!$M$3:$M$4,0),IF($S$6=aux!$N$2,1)+IF($S$6=aux!$O$2,2)+IF($S$6=aux!$P$2,3)+IF($S$6=aux!$Q$2,4))*$D45</f>
        <v>344.06400000000002</v>
      </c>
    </row>
    <row r="46" spans="2:22" ht="15.75" thickBot="1" x14ac:dyDescent="0.3"/>
    <row r="47" spans="2:22" x14ac:dyDescent="0.25">
      <c r="B47" s="25" t="str">
        <f>aux!$A$6</f>
        <v>HA-40</v>
      </c>
      <c r="C47" s="10" t="s">
        <v>19</v>
      </c>
      <c r="D47" s="10"/>
      <c r="E47" s="10"/>
      <c r="F47" s="30"/>
      <c r="G47" s="10" t="s">
        <v>17</v>
      </c>
      <c r="H47" s="10"/>
      <c r="I47" s="10"/>
      <c r="J47" s="30"/>
      <c r="K47" s="10" t="str">
        <f>G47</f>
        <v>SOLAPE (ls) [cm]</v>
      </c>
      <c r="L47" s="10"/>
      <c r="M47" s="10"/>
      <c r="N47" s="30"/>
      <c r="O47" s="10" t="str">
        <f>K47</f>
        <v>SOLAPE (ls) [cm]</v>
      </c>
      <c r="P47" s="10"/>
      <c r="Q47" s="10"/>
      <c r="R47" s="30"/>
      <c r="S47" s="10" t="str">
        <f>O47</f>
        <v>SOLAPE (ls) [cm]</v>
      </c>
      <c r="T47" s="10"/>
      <c r="U47" s="10"/>
      <c r="V47" s="11"/>
    </row>
    <row r="48" spans="2:22" x14ac:dyDescent="0.25">
      <c r="B48" s="26" t="str">
        <f>aux!$C$2</f>
        <v>B500</v>
      </c>
      <c r="C48" s="6" t="str">
        <f>aux!$I$1</f>
        <v>Tipo de anclaje y de carga</v>
      </c>
      <c r="D48" s="6"/>
      <c r="E48" s="6"/>
      <c r="F48" s="31"/>
      <c r="G48" s="8">
        <f>aux!$N$2</f>
        <v>0</v>
      </c>
      <c r="H48" s="6" t="str">
        <f>aux!$N$1</f>
        <v>Barras traccionadas / acero total</v>
      </c>
      <c r="I48" s="6"/>
      <c r="J48" s="31"/>
      <c r="K48" s="8">
        <f>aux!$O$2</f>
        <v>0.33</v>
      </c>
      <c r="L48" s="6" t="str">
        <f>H48</f>
        <v>Barras traccionadas / acero total</v>
      </c>
      <c r="M48" s="6"/>
      <c r="N48" s="31"/>
      <c r="O48" s="8">
        <f>aux!$P$2</f>
        <v>0.5</v>
      </c>
      <c r="P48" s="6" t="str">
        <f>L48</f>
        <v>Barras traccionadas / acero total</v>
      </c>
      <c r="Q48" s="6"/>
      <c r="R48" s="31"/>
      <c r="S48" s="8" t="str">
        <f>aux!$Q$2</f>
        <v>&gt;50%</v>
      </c>
      <c r="T48" s="6" t="str">
        <f>P48</f>
        <v>Barras traccionadas / acero total</v>
      </c>
      <c r="U48" s="6"/>
      <c r="V48" s="12"/>
    </row>
    <row r="49" spans="2:22" x14ac:dyDescent="0.25">
      <c r="B49" s="26" t="str">
        <f>aux!$V$2</f>
        <v>Sin sismo</v>
      </c>
      <c r="C49" s="6" t="str">
        <f>aux!$I$2</f>
        <v>pat.gan.U(-)/prol.</v>
      </c>
      <c r="D49" s="7" t="str">
        <f>C49</f>
        <v>pat.gan.U(-)/prol.</v>
      </c>
      <c r="E49" s="6" t="str">
        <f>aux!$I$3</f>
        <v>pat.gan.U(+)/trans.</v>
      </c>
      <c r="F49" s="32" t="str">
        <f>E49</f>
        <v>pat.gan.U(+)/trans.</v>
      </c>
      <c r="G49" s="6" t="str">
        <f>aux!$M$4</f>
        <v>dtrans&gt;10Φ</v>
      </c>
      <c r="H49" s="7" t="str">
        <f>G49</f>
        <v>dtrans&gt;10Φ</v>
      </c>
      <c r="I49" s="6" t="str">
        <f>aux!$M$3</f>
        <v>dtrans&lt;10Φ</v>
      </c>
      <c r="J49" s="32" t="str">
        <f>I49</f>
        <v>dtrans&lt;10Φ</v>
      </c>
      <c r="K49" s="6" t="str">
        <f>G49</f>
        <v>dtrans&gt;10Φ</v>
      </c>
      <c r="L49" s="7" t="str">
        <f t="shared" ref="L49:N50" si="12">H49</f>
        <v>dtrans&gt;10Φ</v>
      </c>
      <c r="M49" s="6" t="str">
        <f t="shared" si="12"/>
        <v>dtrans&lt;10Φ</v>
      </c>
      <c r="N49" s="32" t="str">
        <f t="shared" si="12"/>
        <v>dtrans&lt;10Φ</v>
      </c>
      <c r="O49" s="6" t="str">
        <f>K49</f>
        <v>dtrans&gt;10Φ</v>
      </c>
      <c r="P49" s="7" t="str">
        <f t="shared" ref="P49:R50" si="13">L49</f>
        <v>dtrans&gt;10Φ</v>
      </c>
      <c r="Q49" s="6" t="str">
        <f t="shared" si="13"/>
        <v>dtrans&lt;10Φ</v>
      </c>
      <c r="R49" s="32" t="str">
        <f t="shared" si="13"/>
        <v>dtrans&lt;10Φ</v>
      </c>
      <c r="S49" s="6" t="str">
        <f>O49</f>
        <v>dtrans&gt;10Φ</v>
      </c>
      <c r="T49" s="7" t="str">
        <f t="shared" ref="T49:V50" si="14">P49</f>
        <v>dtrans&gt;10Φ</v>
      </c>
      <c r="U49" s="6" t="str">
        <f t="shared" si="14"/>
        <v>dtrans&lt;10Φ</v>
      </c>
      <c r="V49" s="13" t="str">
        <f t="shared" si="14"/>
        <v>dtrans&lt;10Φ</v>
      </c>
    </row>
    <row r="50" spans="2:22" x14ac:dyDescent="0.25">
      <c r="B50" s="27" t="s">
        <v>32</v>
      </c>
      <c r="C50" s="6" t="str">
        <f>aux!$F$2</f>
        <v>I</v>
      </c>
      <c r="D50" s="6" t="str">
        <f>aux!$G$2</f>
        <v>II</v>
      </c>
      <c r="E50" s="6" t="str">
        <f>C50</f>
        <v>I</v>
      </c>
      <c r="F50" s="31" t="str">
        <f>D50</f>
        <v>II</v>
      </c>
      <c r="G50" s="6" t="str">
        <f>C50</f>
        <v>I</v>
      </c>
      <c r="H50" s="6" t="str">
        <f t="shared" ref="H50:J50" si="15">D50</f>
        <v>II</v>
      </c>
      <c r="I50" s="6" t="str">
        <f t="shared" si="15"/>
        <v>I</v>
      </c>
      <c r="J50" s="31" t="str">
        <f t="shared" si="15"/>
        <v>II</v>
      </c>
      <c r="K50" s="6" t="str">
        <f>G50</f>
        <v>I</v>
      </c>
      <c r="L50" s="6" t="str">
        <f t="shared" si="12"/>
        <v>II</v>
      </c>
      <c r="M50" s="6" t="str">
        <f t="shared" si="12"/>
        <v>I</v>
      </c>
      <c r="N50" s="31" t="str">
        <f t="shared" si="12"/>
        <v>II</v>
      </c>
      <c r="O50" s="6" t="str">
        <f>K50</f>
        <v>I</v>
      </c>
      <c r="P50" s="6" t="str">
        <f t="shared" si="13"/>
        <v>II</v>
      </c>
      <c r="Q50" s="6" t="str">
        <f t="shared" si="13"/>
        <v>I</v>
      </c>
      <c r="R50" s="31" t="str">
        <f t="shared" si="13"/>
        <v>II</v>
      </c>
      <c r="S50" s="6" t="str">
        <f>O50</f>
        <v>I</v>
      </c>
      <c r="T50" s="6" t="str">
        <f t="shared" si="14"/>
        <v>II</v>
      </c>
      <c r="U50" s="6" t="str">
        <f t="shared" si="14"/>
        <v>I</v>
      </c>
      <c r="V50" s="12" t="str">
        <f t="shared" si="14"/>
        <v>II</v>
      </c>
    </row>
    <row r="51" spans="2:22" x14ac:dyDescent="0.25">
      <c r="B51" s="20">
        <v>6</v>
      </c>
      <c r="C51" s="40">
        <f>INDEX(aux!$W$2:$W$3,MATCH($B$7,aux!$V$2:$V$3,0))*$B51/10+MAX(INDEX(aux!$K$2:$K$3,MATCH(C$7,aux!$I$2:$I$3,0))*(IF(C$8=aux!$F$2,aux!$F$3,aux!$G$3))*INDEX(aux!$B$3:$C$7,MATCH($B$47,aux!$A$3:$A$7,0),(IF($B$6=aux!$B$2,1,2)))*($B51/10)^2,INDEX(aux!$K$2:$K$3,MATCH(C$7,aux!$I$2:$I$3,0))*VALUE(RIGHT($B$6,3))/(IF(C$8=aux!$F$2,aux!$F$4,aux!$G$4))*$B51/10,10*$B51/10,15)</f>
        <v>15</v>
      </c>
      <c r="D51" s="21">
        <f>INDEX(aux!$W$2:$W$3,MATCH($B$7,aux!$V$2:$V$3,0))*$B51/10+MAX(INDEX(aux!$K$2:$K$3,MATCH(D$7,aux!$I$2:$I$3,0))*(IF(D$8=aux!$F$2,aux!$F$3,aux!$G$3))*INDEX(aux!$B$3:$C$7,MATCH($B$47,aux!$A$3:$A$7,0),(IF($B$6=aux!$B$2,1,2)))*($B51/10)^2,INDEX(aux!$K$2:$K$3,MATCH(D$7,aux!$I$2:$I$3,0))*VALUE(RIGHT($B$6,3))/(IF(D$8=aux!$F$2,aux!$F$4,aux!$G$4))*$B51/10,10*$B51/10,15)</f>
        <v>21.428571428571427</v>
      </c>
      <c r="E51" s="21">
        <f>INDEX(aux!$W$2:$W$3,MATCH($B$7,aux!$V$2:$V$3,0))*$B51/10+MAX(INDEX(aux!$K$2:$K$3,MATCH(E$7,aux!$I$2:$I$3,0))*(IF(E$8=aux!$F$2,aux!$F$3,aux!$G$3))*INDEX(aux!$B$3:$C$7,MATCH($B$47,aux!$A$3:$A$7,0),(IF($B$6=aux!$B$2,1,2)))*($B51/10)^2,INDEX(aux!$K$2:$K$3,MATCH(E$7,aux!$I$2:$I$3,0))*VALUE(RIGHT($B$6,3))/(IF(E$8=aux!$F$2,aux!$F$4,aux!$G$4))*$B51/10,10*$B51/10,15)</f>
        <v>15</v>
      </c>
      <c r="F51" s="33">
        <f>INDEX(aux!$W$2:$W$3,MATCH($B$7,aux!$V$2:$V$3,0))*$B51/10+MAX(INDEX(aux!$K$2:$K$3,MATCH(F$7,aux!$I$2:$I$3,0))*(IF(F$8=aux!$F$2,aux!$F$3,aux!$G$3))*INDEX(aux!$B$3:$C$7,MATCH($B$47,aux!$A$3:$A$7,0),(IF($B$6=aux!$B$2,1,2)))*($B51/10)^2,INDEX(aux!$K$2:$K$3,MATCH(F$7,aux!$I$2:$I$3,0))*VALUE(RIGHT($B$6,3))/(IF(F$8=aux!$F$2,aux!$F$4,aux!$G$4))*$B51/10,10*$B51/10,15)</f>
        <v>15</v>
      </c>
      <c r="G51" s="22">
        <f>INDEX(aux!$N$3:$Q$4,MATCH(G$7,aux!$M$3:$M$4,0),IF($G$6=aux!$N$2,1)+IF($G$6=aux!$O$2,2)+IF($G$6=aux!$P$2,3)+IF($G$6=aux!$Q$2,4))*$C51</f>
        <v>15</v>
      </c>
      <c r="H51" s="22">
        <f>INDEX(aux!$N$3:$Q$4,MATCH(H$7,aux!$M$3:$M$4,0),IF($G$6=aux!$N$2,1)+IF($G$6=aux!$O$2,2)+IF($G$6=aux!$P$2,3)+IF($G$6=aux!$Q$2,4))*$D51</f>
        <v>21.428571428571427</v>
      </c>
      <c r="I51" s="22">
        <f>INDEX(aux!$N$3:$Q$4,MATCH(I$7,aux!$M$3:$M$4,0),IF($G$6=aux!$N$2,1)+IF($G$6=aux!$O$2,2)+IF($G$6=aux!$P$2,3)+IF($G$6=aux!$Q$2,4))*$C51</f>
        <v>15</v>
      </c>
      <c r="J51" s="36">
        <f>INDEX(aux!$N$3:$Q$4,MATCH(J$7,aux!$M$3:$M$4,0),IF($G$6=aux!$N$2,1)+IF($G$6=aux!$O$2,2)+IF($G$6=aux!$P$2,3)+IF($G$6=aux!$Q$2,4))*$D51</f>
        <v>21.428571428571427</v>
      </c>
      <c r="K51" s="22">
        <f>INDEX(aux!$N$3:$Q$4,MATCH(K$7,aux!$M$3:$M$4,0),IF($K$6=aux!$N$2,1)+IF($K$6=aux!$O$2,2)+IF($K$6=aux!$P$2,3)+IF($K$6=aux!$Q$2,4))*$C51</f>
        <v>18</v>
      </c>
      <c r="L51" s="22">
        <f>INDEX(aux!$N$3:$Q$4,MATCH(L$7,aux!$M$3:$M$4,0),IF($K$6=aux!$N$2,1)+IF($K$6=aux!$O$2,2)+IF($K$6=aux!$P$2,3)+IF($K$6=aux!$Q$2,4))*$D51</f>
        <v>25.714285714285712</v>
      </c>
      <c r="M51" s="22">
        <f>INDEX(aux!$N$3:$Q$4,MATCH(M$7,aux!$M$3:$M$4,0),IF($K$6=aux!$N$2,1)+IF($K$6=aux!$O$2,2)+IF($K$6=aux!$P$2,3)+IF($K$6=aux!$Q$2,4))*$C51</f>
        <v>24</v>
      </c>
      <c r="N51" s="36">
        <f>INDEX(aux!$N$3:$Q$4,MATCH(N$7,aux!$M$3:$M$4,0),IF($K$6=aux!$N$2,1)+IF($K$6=aux!$O$2,2)+IF($K$6=aux!$P$2,3)+IF($K$6=aux!$Q$2,4))*$D51</f>
        <v>34.285714285714285</v>
      </c>
      <c r="O51" s="22">
        <f>INDEX(aux!$N$3:$Q$4,MATCH(O$7,aux!$M$3:$M$4,0),IF($O$6=aux!$N$2,1)+IF($O$6=aux!$O$2,2)+IF($O$6=aux!$P$2,3)+IF($O$6=aux!$Q$2,4))*$C51</f>
        <v>19.5</v>
      </c>
      <c r="P51" s="22">
        <f>INDEX(aux!$N$3:$Q$4,MATCH(P$7,aux!$M$3:$M$4,0),IF($O$6=aux!$N$2,1)+IF($O$6=aux!$O$2,2)+IF($O$6=aux!$P$2,3)+IF($O$6=aux!$Q$2,4))*$D51</f>
        <v>27.857142857142858</v>
      </c>
      <c r="Q51" s="22">
        <f>INDEX(aux!$N$3:$Q$4,MATCH(Q$7,aux!$M$3:$M$4,0),IF($O$6=aux!$N$2,1)+IF($O$6=aux!$O$2,2)+IF($O$6=aux!$P$2,3)+IF($O$6=aux!$Q$2,4))*$C51</f>
        <v>27</v>
      </c>
      <c r="R51" s="36">
        <f>INDEX(aux!$N$3:$Q$4,MATCH(R$7,aux!$M$3:$M$4,0),IF($O$6=aux!$N$2,1)+IF($O$6=aux!$O$2,2)+IF($O$6=aux!$P$2,3)+IF($O$6=aux!$Q$2,4))*$D51</f>
        <v>38.571428571428569</v>
      </c>
      <c r="S51" s="22">
        <f>INDEX(aux!$N$3:$Q$4,MATCH(S$7,aux!$M$3:$M$4,0),IF($S$6=aux!$N$2,1)+IF($S$6=aux!$O$2,2)+IF($S$6=aux!$P$2,3)+IF($S$6=aux!$Q$2,4))*$C51</f>
        <v>21</v>
      </c>
      <c r="T51" s="22">
        <f>INDEX(aux!$N$3:$Q$4,MATCH(T$7,aux!$M$3:$M$4,0),IF($S$6=aux!$N$2,1)+IF($S$6=aux!$O$2,2)+IF($S$6=aux!$P$2,3)+IF($S$6=aux!$Q$2,4))*$D51</f>
        <v>29.999999999999996</v>
      </c>
      <c r="U51" s="22">
        <f>INDEX(aux!$N$3:$Q$4,MATCH(U$7,aux!$M$3:$M$4,0),IF($S$6=aux!$N$2,1)+IF($S$6=aux!$O$2,2)+IF($S$6=aux!$P$2,3)+IF($S$6=aux!$Q$2,4))*$C51</f>
        <v>30</v>
      </c>
      <c r="V51" s="23">
        <f>INDEX(aux!$N$3:$Q$4,MATCH(V$7,aux!$M$3:$M$4,0),IF($S$6=aux!$N$2,1)+IF($S$6=aux!$O$2,2)+IF($S$6=aux!$P$2,3)+IF($S$6=aux!$Q$2,4))*$D51</f>
        <v>42.857142857142854</v>
      </c>
    </row>
    <row r="52" spans="2:22" x14ac:dyDescent="0.25">
      <c r="B52" s="14">
        <v>8</v>
      </c>
      <c r="C52" s="41">
        <f>INDEX(aux!$W$2:$W$3,MATCH($B$7,aux!$V$2:$V$3,0))*$B52/10+MAX(INDEX(aux!$K$2:$K$3,MATCH(C$7,aux!$I$2:$I$3,0))*(IF(C$8=aux!$F$2,aux!$F$3,aux!$G$3))*INDEX(aux!$B$3:$C$7,MATCH($B$47,aux!$A$3:$A$7,0),(IF($B$6=aux!$B$2,1,2)))*($B52/10)^2,INDEX(aux!$K$2:$K$3,MATCH(C$7,aux!$I$2:$I$3,0))*VALUE(RIGHT($B$6,3))/(IF(C$8=aux!$F$2,aux!$F$4,aux!$G$4))*$B52/10,10*$B52/10,15)</f>
        <v>20</v>
      </c>
      <c r="D52" s="5">
        <f>INDEX(aux!$W$2:$W$3,MATCH($B$7,aux!$V$2:$V$3,0))*$B52/10+MAX(INDEX(aux!$K$2:$K$3,MATCH(D$7,aux!$I$2:$I$3,0))*(IF(D$8=aux!$F$2,aux!$F$3,aux!$G$3))*INDEX(aux!$B$3:$C$7,MATCH($B$47,aux!$A$3:$A$7,0),(IF($B$6=aux!$B$2,1,2)))*($B52/10)^2,INDEX(aux!$K$2:$K$3,MATCH(D$7,aux!$I$2:$I$3,0))*VALUE(RIGHT($B$6,3))/(IF(D$8=aux!$F$2,aux!$F$4,aux!$G$4))*$B52/10,10*$B52/10,15)</f>
        <v>28.571428571428573</v>
      </c>
      <c r="E52" s="5">
        <f>INDEX(aux!$W$2:$W$3,MATCH($B$7,aux!$V$2:$V$3,0))*$B52/10+MAX(INDEX(aux!$K$2:$K$3,MATCH(E$7,aux!$I$2:$I$3,0))*(IF(E$8=aux!$F$2,aux!$F$3,aux!$G$3))*INDEX(aux!$B$3:$C$7,MATCH($B$47,aux!$A$3:$A$7,0),(IF($B$6=aux!$B$2,1,2)))*($B52/10)^2,INDEX(aux!$K$2:$K$3,MATCH(E$7,aux!$I$2:$I$3,0))*VALUE(RIGHT($B$6,3))/(IF(E$8=aux!$F$2,aux!$F$4,aux!$G$4))*$B52/10,10*$B52/10,15)</f>
        <v>15</v>
      </c>
      <c r="F52" s="34">
        <f>INDEX(aux!$W$2:$W$3,MATCH($B$7,aux!$V$2:$V$3,0))*$B52/10+MAX(INDEX(aux!$K$2:$K$3,MATCH(F$7,aux!$I$2:$I$3,0))*(IF(F$8=aux!$F$2,aux!$F$3,aux!$G$3))*INDEX(aux!$B$3:$C$7,MATCH($B$47,aux!$A$3:$A$7,0),(IF($B$6=aux!$B$2,1,2)))*($B52/10)^2,INDEX(aux!$K$2:$K$3,MATCH(F$7,aux!$I$2:$I$3,0))*VALUE(RIGHT($B$6,3))/(IF(F$8=aux!$F$2,aux!$F$4,aux!$G$4))*$B52/10,10*$B52/10,15)</f>
        <v>20</v>
      </c>
      <c r="G52" s="9">
        <f>INDEX(aux!$N$3:$Q$4,MATCH(G$7,aux!$M$3:$M$4,0),IF($G$6=aux!$N$2,1)+IF($G$6=aux!$O$2,2)+IF($G$6=aux!$P$2,3)+IF($G$6=aux!$Q$2,4))*$C52</f>
        <v>20</v>
      </c>
      <c r="H52" s="9">
        <f>INDEX(aux!$N$3:$Q$4,MATCH(H$7,aux!$M$3:$M$4,0),IF($G$6=aux!$N$2,1)+IF($G$6=aux!$O$2,2)+IF($G$6=aux!$P$2,3)+IF($G$6=aux!$Q$2,4))*$D52</f>
        <v>28.571428571428573</v>
      </c>
      <c r="I52" s="9">
        <f>INDEX(aux!$N$3:$Q$4,MATCH(I$7,aux!$M$3:$M$4,0),IF($G$6=aux!$N$2,1)+IF($G$6=aux!$O$2,2)+IF($G$6=aux!$P$2,3)+IF($G$6=aux!$Q$2,4))*$C52</f>
        <v>20</v>
      </c>
      <c r="J52" s="37">
        <f>INDEX(aux!$N$3:$Q$4,MATCH(J$7,aux!$M$3:$M$4,0),IF($G$6=aux!$N$2,1)+IF($G$6=aux!$O$2,2)+IF($G$6=aux!$P$2,3)+IF($G$6=aux!$Q$2,4))*$D52</f>
        <v>28.571428571428573</v>
      </c>
      <c r="K52" s="9">
        <f>INDEX(aux!$N$3:$Q$4,MATCH(K$7,aux!$M$3:$M$4,0),IF($K$6=aux!$N$2,1)+IF($K$6=aux!$O$2,2)+IF($K$6=aux!$P$2,3)+IF($K$6=aux!$Q$2,4))*$C52</f>
        <v>24</v>
      </c>
      <c r="L52" s="9">
        <f>INDEX(aux!$N$3:$Q$4,MATCH(L$7,aux!$M$3:$M$4,0),IF($K$6=aux!$N$2,1)+IF($K$6=aux!$O$2,2)+IF($K$6=aux!$P$2,3)+IF($K$6=aux!$Q$2,4))*$D52</f>
        <v>34.285714285714285</v>
      </c>
      <c r="M52" s="9">
        <f>INDEX(aux!$N$3:$Q$4,MATCH(M$7,aux!$M$3:$M$4,0),IF($K$6=aux!$N$2,1)+IF($K$6=aux!$O$2,2)+IF($K$6=aux!$P$2,3)+IF($K$6=aux!$Q$2,4))*$C52</f>
        <v>32</v>
      </c>
      <c r="N52" s="37">
        <f>INDEX(aux!$N$3:$Q$4,MATCH(N$7,aux!$M$3:$M$4,0),IF($K$6=aux!$N$2,1)+IF($K$6=aux!$O$2,2)+IF($K$6=aux!$P$2,3)+IF($K$6=aux!$Q$2,4))*$D52</f>
        <v>45.714285714285722</v>
      </c>
      <c r="O52" s="9">
        <f>INDEX(aux!$N$3:$Q$4,MATCH(O$7,aux!$M$3:$M$4,0),IF($O$6=aux!$N$2,1)+IF($O$6=aux!$O$2,2)+IF($O$6=aux!$P$2,3)+IF($O$6=aux!$Q$2,4))*$C52</f>
        <v>26</v>
      </c>
      <c r="P52" s="9">
        <f>INDEX(aux!$N$3:$Q$4,MATCH(P$7,aux!$M$3:$M$4,0),IF($O$6=aux!$N$2,1)+IF($O$6=aux!$O$2,2)+IF($O$6=aux!$P$2,3)+IF($O$6=aux!$Q$2,4))*$D52</f>
        <v>37.142857142857146</v>
      </c>
      <c r="Q52" s="9">
        <f>INDEX(aux!$N$3:$Q$4,MATCH(Q$7,aux!$M$3:$M$4,0),IF($O$6=aux!$N$2,1)+IF($O$6=aux!$O$2,2)+IF($O$6=aux!$P$2,3)+IF($O$6=aux!$Q$2,4))*$C52</f>
        <v>36</v>
      </c>
      <c r="R52" s="37">
        <f>INDEX(aux!$N$3:$Q$4,MATCH(R$7,aux!$M$3:$M$4,0),IF($O$6=aux!$N$2,1)+IF($O$6=aux!$O$2,2)+IF($O$6=aux!$P$2,3)+IF($O$6=aux!$Q$2,4))*$D52</f>
        <v>51.428571428571431</v>
      </c>
      <c r="S52" s="9">
        <f>INDEX(aux!$N$3:$Q$4,MATCH(S$7,aux!$M$3:$M$4,0),IF($S$6=aux!$N$2,1)+IF($S$6=aux!$O$2,2)+IF($S$6=aux!$P$2,3)+IF($S$6=aux!$Q$2,4))*$C52</f>
        <v>28</v>
      </c>
      <c r="T52" s="9">
        <f>INDEX(aux!$N$3:$Q$4,MATCH(T$7,aux!$M$3:$M$4,0),IF($S$6=aux!$N$2,1)+IF($S$6=aux!$O$2,2)+IF($S$6=aux!$P$2,3)+IF($S$6=aux!$Q$2,4))*$D52</f>
        <v>40</v>
      </c>
      <c r="U52" s="9">
        <f>INDEX(aux!$N$3:$Q$4,MATCH(U$7,aux!$M$3:$M$4,0),IF($S$6=aux!$N$2,1)+IF($S$6=aux!$O$2,2)+IF($S$6=aux!$P$2,3)+IF($S$6=aux!$Q$2,4))*$C52</f>
        <v>40</v>
      </c>
      <c r="V52" s="15">
        <f>INDEX(aux!$N$3:$Q$4,MATCH(V$7,aux!$M$3:$M$4,0),IF($S$6=aux!$N$2,1)+IF($S$6=aux!$O$2,2)+IF($S$6=aux!$P$2,3)+IF($S$6=aux!$Q$2,4))*$D52</f>
        <v>57.142857142857146</v>
      </c>
    </row>
    <row r="53" spans="2:22" x14ac:dyDescent="0.25">
      <c r="B53" s="14">
        <v>10</v>
      </c>
      <c r="C53" s="41">
        <f>INDEX(aux!$W$2:$W$3,MATCH($B$7,aux!$V$2:$V$3,0))*$B53/10+MAX(INDEX(aux!$K$2:$K$3,MATCH(C$7,aux!$I$2:$I$3,0))*(IF(C$8=aux!$F$2,aux!$F$3,aux!$G$3))*INDEX(aux!$B$3:$C$7,MATCH($B$47,aux!$A$3:$A$7,0),(IF($B$6=aux!$B$2,1,2)))*($B53/10)^2,INDEX(aux!$K$2:$K$3,MATCH(C$7,aux!$I$2:$I$3,0))*VALUE(RIGHT($B$6,3))/(IF(C$8=aux!$F$2,aux!$F$4,aux!$G$4))*$B53/10,10*$B53/10,15)</f>
        <v>25</v>
      </c>
      <c r="D53" s="5">
        <f>INDEX(aux!$W$2:$W$3,MATCH($B$7,aux!$V$2:$V$3,0))*$B53/10+MAX(INDEX(aux!$K$2:$K$3,MATCH(D$7,aux!$I$2:$I$3,0))*(IF(D$8=aux!$F$2,aux!$F$3,aux!$G$3))*INDEX(aux!$B$3:$C$7,MATCH($B$47,aux!$A$3:$A$7,0),(IF($B$6=aux!$B$2,1,2)))*($B53/10)^2,INDEX(aux!$K$2:$K$3,MATCH(D$7,aux!$I$2:$I$3,0))*VALUE(RIGHT($B$6,3))/(IF(D$8=aux!$F$2,aux!$F$4,aux!$G$4))*$B53/10,10*$B53/10,15)</f>
        <v>35.714285714285715</v>
      </c>
      <c r="E53" s="5">
        <f>INDEX(aux!$W$2:$W$3,MATCH($B$7,aux!$V$2:$V$3,0))*$B53/10+MAX(INDEX(aux!$K$2:$K$3,MATCH(E$7,aux!$I$2:$I$3,0))*(IF(E$8=aux!$F$2,aux!$F$3,aux!$G$3))*INDEX(aux!$B$3:$C$7,MATCH($B$47,aux!$A$3:$A$7,0),(IF($B$6=aux!$B$2,1,2)))*($B53/10)^2,INDEX(aux!$K$2:$K$3,MATCH(E$7,aux!$I$2:$I$3,0))*VALUE(RIGHT($B$6,3))/(IF(E$8=aux!$F$2,aux!$F$4,aux!$G$4))*$B53/10,10*$B53/10,15)</f>
        <v>17.5</v>
      </c>
      <c r="F53" s="34">
        <f>INDEX(aux!$W$2:$W$3,MATCH($B$7,aux!$V$2:$V$3,0))*$B53/10+MAX(INDEX(aux!$K$2:$K$3,MATCH(F$7,aux!$I$2:$I$3,0))*(IF(F$8=aux!$F$2,aux!$F$3,aux!$G$3))*INDEX(aux!$B$3:$C$7,MATCH($B$47,aux!$A$3:$A$7,0),(IF($B$6=aux!$B$2,1,2)))*($B53/10)^2,INDEX(aux!$K$2:$K$3,MATCH(F$7,aux!$I$2:$I$3,0))*VALUE(RIGHT($B$6,3))/(IF(F$8=aux!$F$2,aux!$F$4,aux!$G$4))*$B53/10,10*$B53/10,15)</f>
        <v>25</v>
      </c>
      <c r="G53" s="9">
        <f>INDEX(aux!$N$3:$Q$4,MATCH(G$7,aux!$M$3:$M$4,0),IF($G$6=aux!$N$2,1)+IF($G$6=aux!$O$2,2)+IF($G$6=aux!$P$2,3)+IF($G$6=aux!$Q$2,4))*$C53</f>
        <v>25</v>
      </c>
      <c r="H53" s="9">
        <f>INDEX(aux!$N$3:$Q$4,MATCH(H$7,aux!$M$3:$M$4,0),IF($G$6=aux!$N$2,1)+IF($G$6=aux!$O$2,2)+IF($G$6=aux!$P$2,3)+IF($G$6=aux!$Q$2,4))*$D53</f>
        <v>35.714285714285715</v>
      </c>
      <c r="I53" s="9">
        <f>INDEX(aux!$N$3:$Q$4,MATCH(I$7,aux!$M$3:$M$4,0),IF($G$6=aux!$N$2,1)+IF($G$6=aux!$O$2,2)+IF($G$6=aux!$P$2,3)+IF($G$6=aux!$Q$2,4))*$C53</f>
        <v>25</v>
      </c>
      <c r="J53" s="37">
        <f>INDEX(aux!$N$3:$Q$4,MATCH(J$7,aux!$M$3:$M$4,0),IF($G$6=aux!$N$2,1)+IF($G$6=aux!$O$2,2)+IF($G$6=aux!$P$2,3)+IF($G$6=aux!$Q$2,4))*$D53</f>
        <v>35.714285714285715</v>
      </c>
      <c r="K53" s="9">
        <f>INDEX(aux!$N$3:$Q$4,MATCH(K$7,aux!$M$3:$M$4,0),IF($K$6=aux!$N$2,1)+IF($K$6=aux!$O$2,2)+IF($K$6=aux!$P$2,3)+IF($K$6=aux!$Q$2,4))*$C53</f>
        <v>30</v>
      </c>
      <c r="L53" s="9">
        <f>INDEX(aux!$N$3:$Q$4,MATCH(L$7,aux!$M$3:$M$4,0),IF($K$6=aux!$N$2,1)+IF($K$6=aux!$O$2,2)+IF($K$6=aux!$P$2,3)+IF($K$6=aux!$Q$2,4))*$D53</f>
        <v>42.857142857142854</v>
      </c>
      <c r="M53" s="9">
        <f>INDEX(aux!$N$3:$Q$4,MATCH(M$7,aux!$M$3:$M$4,0),IF($K$6=aux!$N$2,1)+IF($K$6=aux!$O$2,2)+IF($K$6=aux!$P$2,3)+IF($K$6=aux!$Q$2,4))*$C53</f>
        <v>40</v>
      </c>
      <c r="N53" s="37">
        <f>INDEX(aux!$N$3:$Q$4,MATCH(N$7,aux!$M$3:$M$4,0),IF($K$6=aux!$N$2,1)+IF($K$6=aux!$O$2,2)+IF($K$6=aux!$P$2,3)+IF($K$6=aux!$Q$2,4))*$D53</f>
        <v>57.142857142857146</v>
      </c>
      <c r="O53" s="9">
        <f>INDEX(aux!$N$3:$Q$4,MATCH(O$7,aux!$M$3:$M$4,0),IF($O$6=aux!$N$2,1)+IF($O$6=aux!$O$2,2)+IF($O$6=aux!$P$2,3)+IF($O$6=aux!$Q$2,4))*$C53</f>
        <v>32.5</v>
      </c>
      <c r="P53" s="9">
        <f>INDEX(aux!$N$3:$Q$4,MATCH(P$7,aux!$M$3:$M$4,0),IF($O$6=aux!$N$2,1)+IF($O$6=aux!$O$2,2)+IF($O$6=aux!$P$2,3)+IF($O$6=aux!$Q$2,4))*$D53</f>
        <v>46.428571428571431</v>
      </c>
      <c r="Q53" s="9">
        <f>INDEX(aux!$N$3:$Q$4,MATCH(Q$7,aux!$M$3:$M$4,0),IF($O$6=aux!$N$2,1)+IF($O$6=aux!$O$2,2)+IF($O$6=aux!$P$2,3)+IF($O$6=aux!$Q$2,4))*$C53</f>
        <v>45</v>
      </c>
      <c r="R53" s="37">
        <f>INDEX(aux!$N$3:$Q$4,MATCH(R$7,aux!$M$3:$M$4,0),IF($O$6=aux!$N$2,1)+IF($O$6=aux!$O$2,2)+IF($O$6=aux!$P$2,3)+IF($O$6=aux!$Q$2,4))*$D53</f>
        <v>64.285714285714292</v>
      </c>
      <c r="S53" s="9">
        <f>INDEX(aux!$N$3:$Q$4,MATCH(S$7,aux!$M$3:$M$4,0),IF($S$6=aux!$N$2,1)+IF($S$6=aux!$O$2,2)+IF($S$6=aux!$P$2,3)+IF($S$6=aux!$Q$2,4))*$C53</f>
        <v>35</v>
      </c>
      <c r="T53" s="9">
        <f>INDEX(aux!$N$3:$Q$4,MATCH(T$7,aux!$M$3:$M$4,0),IF($S$6=aux!$N$2,1)+IF($S$6=aux!$O$2,2)+IF($S$6=aux!$P$2,3)+IF($S$6=aux!$Q$2,4))*$D53</f>
        <v>50</v>
      </c>
      <c r="U53" s="9">
        <f>INDEX(aux!$N$3:$Q$4,MATCH(U$7,aux!$M$3:$M$4,0),IF($S$6=aux!$N$2,1)+IF($S$6=aux!$O$2,2)+IF($S$6=aux!$P$2,3)+IF($S$6=aux!$Q$2,4))*$C53</f>
        <v>50</v>
      </c>
      <c r="V53" s="15">
        <f>INDEX(aux!$N$3:$Q$4,MATCH(V$7,aux!$M$3:$M$4,0),IF($S$6=aux!$N$2,1)+IF($S$6=aux!$O$2,2)+IF($S$6=aux!$P$2,3)+IF($S$6=aux!$Q$2,4))*$D53</f>
        <v>71.428571428571431</v>
      </c>
    </row>
    <row r="54" spans="2:22" x14ac:dyDescent="0.25">
      <c r="B54" s="14">
        <v>12</v>
      </c>
      <c r="C54" s="41">
        <f>INDEX(aux!$W$2:$W$3,MATCH($B$7,aux!$V$2:$V$3,0))*$B54/10+MAX(INDEX(aux!$K$2:$K$3,MATCH(C$7,aux!$I$2:$I$3,0))*(IF(C$8=aux!$F$2,aux!$F$3,aux!$G$3))*INDEX(aux!$B$3:$C$7,MATCH($B$47,aux!$A$3:$A$7,0),(IF($B$6=aux!$B$2,1,2)))*($B54/10)^2,INDEX(aux!$K$2:$K$3,MATCH(C$7,aux!$I$2:$I$3,0))*VALUE(RIGHT($B$6,3))/(IF(C$8=aux!$F$2,aux!$F$4,aux!$G$4))*$B54/10,10*$B54/10,15)</f>
        <v>30</v>
      </c>
      <c r="D54" s="5">
        <f>INDEX(aux!$W$2:$W$3,MATCH($B$7,aux!$V$2:$V$3,0))*$B54/10+MAX(INDEX(aux!$K$2:$K$3,MATCH(D$7,aux!$I$2:$I$3,0))*(IF(D$8=aux!$F$2,aux!$F$3,aux!$G$3))*INDEX(aux!$B$3:$C$7,MATCH($B$47,aux!$A$3:$A$7,0),(IF($B$6=aux!$B$2,1,2)))*($B54/10)^2,INDEX(aux!$K$2:$K$3,MATCH(D$7,aux!$I$2:$I$3,0))*VALUE(RIGHT($B$6,3))/(IF(D$8=aux!$F$2,aux!$F$4,aux!$G$4))*$B54/10,10*$B54/10,15)</f>
        <v>42.857142857142854</v>
      </c>
      <c r="E54" s="5">
        <f>INDEX(aux!$W$2:$W$3,MATCH($B$7,aux!$V$2:$V$3,0))*$B54/10+MAX(INDEX(aux!$K$2:$K$3,MATCH(E$7,aux!$I$2:$I$3,0))*(IF(E$8=aux!$F$2,aux!$F$3,aux!$G$3))*INDEX(aux!$B$3:$C$7,MATCH($B$47,aux!$A$3:$A$7,0),(IF($B$6=aux!$B$2,1,2)))*($B54/10)^2,INDEX(aux!$K$2:$K$3,MATCH(E$7,aux!$I$2:$I$3,0))*VALUE(RIGHT($B$6,3))/(IF(E$8=aux!$F$2,aux!$F$4,aux!$G$4))*$B54/10,10*$B54/10,15)</f>
        <v>21</v>
      </c>
      <c r="F54" s="34">
        <f>INDEX(aux!$W$2:$W$3,MATCH($B$7,aux!$V$2:$V$3,0))*$B54/10+MAX(INDEX(aux!$K$2:$K$3,MATCH(F$7,aux!$I$2:$I$3,0))*(IF(F$8=aux!$F$2,aux!$F$3,aux!$G$3))*INDEX(aux!$B$3:$C$7,MATCH($B$47,aux!$A$3:$A$7,0),(IF($B$6=aux!$B$2,1,2)))*($B54/10)^2,INDEX(aux!$K$2:$K$3,MATCH(F$7,aux!$I$2:$I$3,0))*VALUE(RIGHT($B$6,3))/(IF(F$8=aux!$F$2,aux!$F$4,aux!$G$4))*$B54/10,10*$B54/10,15)</f>
        <v>30</v>
      </c>
      <c r="G54" s="9">
        <f>INDEX(aux!$N$3:$Q$4,MATCH(G$7,aux!$M$3:$M$4,0),IF($G$6=aux!$N$2,1)+IF($G$6=aux!$O$2,2)+IF($G$6=aux!$P$2,3)+IF($G$6=aux!$Q$2,4))*$C54</f>
        <v>30</v>
      </c>
      <c r="H54" s="9">
        <f>INDEX(aux!$N$3:$Q$4,MATCH(H$7,aux!$M$3:$M$4,0),IF($G$6=aux!$N$2,1)+IF($G$6=aux!$O$2,2)+IF($G$6=aux!$P$2,3)+IF($G$6=aux!$Q$2,4))*$D54</f>
        <v>42.857142857142854</v>
      </c>
      <c r="I54" s="9">
        <f>INDEX(aux!$N$3:$Q$4,MATCH(I$7,aux!$M$3:$M$4,0),IF($G$6=aux!$N$2,1)+IF($G$6=aux!$O$2,2)+IF($G$6=aux!$P$2,3)+IF($G$6=aux!$Q$2,4))*$C54</f>
        <v>30</v>
      </c>
      <c r="J54" s="37">
        <f>INDEX(aux!$N$3:$Q$4,MATCH(J$7,aux!$M$3:$M$4,0),IF($G$6=aux!$N$2,1)+IF($G$6=aux!$O$2,2)+IF($G$6=aux!$P$2,3)+IF($G$6=aux!$Q$2,4))*$D54</f>
        <v>42.857142857142854</v>
      </c>
      <c r="K54" s="9">
        <f>INDEX(aux!$N$3:$Q$4,MATCH(K$7,aux!$M$3:$M$4,0),IF($K$6=aux!$N$2,1)+IF($K$6=aux!$O$2,2)+IF($K$6=aux!$P$2,3)+IF($K$6=aux!$Q$2,4))*$C54</f>
        <v>36</v>
      </c>
      <c r="L54" s="9">
        <f>INDEX(aux!$N$3:$Q$4,MATCH(L$7,aux!$M$3:$M$4,0),IF($K$6=aux!$N$2,1)+IF($K$6=aux!$O$2,2)+IF($K$6=aux!$P$2,3)+IF($K$6=aux!$Q$2,4))*$D54</f>
        <v>51.428571428571423</v>
      </c>
      <c r="M54" s="9">
        <f>INDEX(aux!$N$3:$Q$4,MATCH(M$7,aux!$M$3:$M$4,0),IF($K$6=aux!$N$2,1)+IF($K$6=aux!$O$2,2)+IF($K$6=aux!$P$2,3)+IF($K$6=aux!$Q$2,4))*$C54</f>
        <v>48</v>
      </c>
      <c r="N54" s="37">
        <f>INDEX(aux!$N$3:$Q$4,MATCH(N$7,aux!$M$3:$M$4,0),IF($K$6=aux!$N$2,1)+IF($K$6=aux!$O$2,2)+IF($K$6=aux!$P$2,3)+IF($K$6=aux!$Q$2,4))*$D54</f>
        <v>68.571428571428569</v>
      </c>
      <c r="O54" s="9">
        <f>INDEX(aux!$N$3:$Q$4,MATCH(O$7,aux!$M$3:$M$4,0),IF($O$6=aux!$N$2,1)+IF($O$6=aux!$O$2,2)+IF($O$6=aux!$P$2,3)+IF($O$6=aux!$Q$2,4))*$C54</f>
        <v>39</v>
      </c>
      <c r="P54" s="9">
        <f>INDEX(aux!$N$3:$Q$4,MATCH(P$7,aux!$M$3:$M$4,0),IF($O$6=aux!$N$2,1)+IF($O$6=aux!$O$2,2)+IF($O$6=aux!$P$2,3)+IF($O$6=aux!$Q$2,4))*$D54</f>
        <v>55.714285714285715</v>
      </c>
      <c r="Q54" s="9">
        <f>INDEX(aux!$N$3:$Q$4,MATCH(Q$7,aux!$M$3:$M$4,0),IF($O$6=aux!$N$2,1)+IF($O$6=aux!$O$2,2)+IF($O$6=aux!$P$2,3)+IF($O$6=aux!$Q$2,4))*$C54</f>
        <v>54</v>
      </c>
      <c r="R54" s="37">
        <f>INDEX(aux!$N$3:$Q$4,MATCH(R$7,aux!$M$3:$M$4,0),IF($O$6=aux!$N$2,1)+IF($O$6=aux!$O$2,2)+IF($O$6=aux!$P$2,3)+IF($O$6=aux!$Q$2,4))*$D54</f>
        <v>77.142857142857139</v>
      </c>
      <c r="S54" s="9">
        <f>INDEX(aux!$N$3:$Q$4,MATCH(S$7,aux!$M$3:$M$4,0),IF($S$6=aux!$N$2,1)+IF($S$6=aux!$O$2,2)+IF($S$6=aux!$P$2,3)+IF($S$6=aux!$Q$2,4))*$C54</f>
        <v>42</v>
      </c>
      <c r="T54" s="9">
        <f>INDEX(aux!$N$3:$Q$4,MATCH(T$7,aux!$M$3:$M$4,0),IF($S$6=aux!$N$2,1)+IF($S$6=aux!$O$2,2)+IF($S$6=aux!$P$2,3)+IF($S$6=aux!$Q$2,4))*$D54</f>
        <v>59.999999999999993</v>
      </c>
      <c r="U54" s="9">
        <f>INDEX(aux!$N$3:$Q$4,MATCH(U$7,aux!$M$3:$M$4,0),IF($S$6=aux!$N$2,1)+IF($S$6=aux!$O$2,2)+IF($S$6=aux!$P$2,3)+IF($S$6=aux!$Q$2,4))*$C54</f>
        <v>60</v>
      </c>
      <c r="V54" s="15">
        <f>INDEX(aux!$N$3:$Q$4,MATCH(V$7,aux!$M$3:$M$4,0),IF($S$6=aux!$N$2,1)+IF($S$6=aux!$O$2,2)+IF($S$6=aux!$P$2,3)+IF($S$6=aux!$Q$2,4))*$D54</f>
        <v>85.714285714285708</v>
      </c>
    </row>
    <row r="55" spans="2:22" x14ac:dyDescent="0.25">
      <c r="B55" s="14">
        <v>14</v>
      </c>
      <c r="C55" s="41">
        <f>INDEX(aux!$W$2:$W$3,MATCH($B$7,aux!$V$2:$V$3,0))*$B55/10+MAX(INDEX(aux!$K$2:$K$3,MATCH(C$7,aux!$I$2:$I$3,0))*(IF(C$8=aux!$F$2,aux!$F$3,aux!$G$3))*INDEX(aux!$B$3:$C$7,MATCH($B$47,aux!$A$3:$A$7,0),(IF($B$6=aux!$B$2,1,2)))*($B55/10)^2,INDEX(aux!$K$2:$K$3,MATCH(C$7,aux!$I$2:$I$3,0))*VALUE(RIGHT($B$6,3))/(IF(C$8=aux!$F$2,aux!$F$4,aux!$G$4))*$B55/10,10*$B55/10,15)</f>
        <v>35</v>
      </c>
      <c r="D55" s="5">
        <f>INDEX(aux!$W$2:$W$3,MATCH($B$7,aux!$V$2:$V$3,0))*$B55/10+MAX(INDEX(aux!$K$2:$K$3,MATCH(D$7,aux!$I$2:$I$3,0))*(IF(D$8=aux!$F$2,aux!$F$3,aux!$G$3))*INDEX(aux!$B$3:$C$7,MATCH($B$47,aux!$A$3:$A$7,0),(IF($B$6=aux!$B$2,1,2)))*($B55/10)^2,INDEX(aux!$K$2:$K$3,MATCH(D$7,aux!$I$2:$I$3,0))*VALUE(RIGHT($B$6,3))/(IF(D$8=aux!$F$2,aux!$F$4,aux!$G$4))*$B55/10,10*$B55/10,15)</f>
        <v>50</v>
      </c>
      <c r="E55" s="5">
        <f>INDEX(aux!$W$2:$W$3,MATCH($B$7,aux!$V$2:$V$3,0))*$B55/10+MAX(INDEX(aux!$K$2:$K$3,MATCH(E$7,aux!$I$2:$I$3,0))*(IF(E$8=aux!$F$2,aux!$F$3,aux!$G$3))*INDEX(aux!$B$3:$C$7,MATCH($B$47,aux!$A$3:$A$7,0),(IF($B$6=aux!$B$2,1,2)))*($B55/10)^2,INDEX(aux!$K$2:$K$3,MATCH(E$7,aux!$I$2:$I$3,0))*VALUE(RIGHT($B$6,3))/(IF(E$8=aux!$F$2,aux!$F$4,aux!$G$4))*$B55/10,10*$B55/10,15)</f>
        <v>24.5</v>
      </c>
      <c r="F55" s="34">
        <f>INDEX(aux!$W$2:$W$3,MATCH($B$7,aux!$V$2:$V$3,0))*$B55/10+MAX(INDEX(aux!$K$2:$K$3,MATCH(F$7,aux!$I$2:$I$3,0))*(IF(F$8=aux!$F$2,aux!$F$3,aux!$G$3))*INDEX(aux!$B$3:$C$7,MATCH($B$47,aux!$A$3:$A$7,0),(IF($B$6=aux!$B$2,1,2)))*($B55/10)^2,INDEX(aux!$K$2:$K$3,MATCH(F$7,aux!$I$2:$I$3,0))*VALUE(RIGHT($B$6,3))/(IF(F$8=aux!$F$2,aux!$F$4,aux!$G$4))*$B55/10,10*$B55/10,15)</f>
        <v>35</v>
      </c>
      <c r="G55" s="9">
        <f>INDEX(aux!$N$3:$Q$4,MATCH(G$7,aux!$M$3:$M$4,0),IF($G$6=aux!$N$2,1)+IF($G$6=aux!$O$2,2)+IF($G$6=aux!$P$2,3)+IF($G$6=aux!$Q$2,4))*$C55</f>
        <v>35</v>
      </c>
      <c r="H55" s="9">
        <f>INDEX(aux!$N$3:$Q$4,MATCH(H$7,aux!$M$3:$M$4,0),IF($G$6=aux!$N$2,1)+IF($G$6=aux!$O$2,2)+IF($G$6=aux!$P$2,3)+IF($G$6=aux!$Q$2,4))*$D55</f>
        <v>50</v>
      </c>
      <c r="I55" s="9">
        <f>INDEX(aux!$N$3:$Q$4,MATCH(I$7,aux!$M$3:$M$4,0),IF($G$6=aux!$N$2,1)+IF($G$6=aux!$O$2,2)+IF($G$6=aux!$P$2,3)+IF($G$6=aux!$Q$2,4))*$C55</f>
        <v>35</v>
      </c>
      <c r="J55" s="37">
        <f>INDEX(aux!$N$3:$Q$4,MATCH(J$7,aux!$M$3:$M$4,0),IF($G$6=aux!$N$2,1)+IF($G$6=aux!$O$2,2)+IF($G$6=aux!$P$2,3)+IF($G$6=aux!$Q$2,4))*$D55</f>
        <v>50</v>
      </c>
      <c r="K55" s="9">
        <f>INDEX(aux!$N$3:$Q$4,MATCH(K$7,aux!$M$3:$M$4,0),IF($K$6=aux!$N$2,1)+IF($K$6=aux!$O$2,2)+IF($K$6=aux!$P$2,3)+IF($K$6=aux!$Q$2,4))*$C55</f>
        <v>42</v>
      </c>
      <c r="L55" s="9">
        <f>INDEX(aux!$N$3:$Q$4,MATCH(L$7,aux!$M$3:$M$4,0),IF($K$6=aux!$N$2,1)+IF($K$6=aux!$O$2,2)+IF($K$6=aux!$P$2,3)+IF($K$6=aux!$Q$2,4))*$D55</f>
        <v>60</v>
      </c>
      <c r="M55" s="9">
        <f>INDEX(aux!$N$3:$Q$4,MATCH(M$7,aux!$M$3:$M$4,0),IF($K$6=aux!$N$2,1)+IF($K$6=aux!$O$2,2)+IF($K$6=aux!$P$2,3)+IF($K$6=aux!$Q$2,4))*$C55</f>
        <v>56</v>
      </c>
      <c r="N55" s="37">
        <f>INDEX(aux!$N$3:$Q$4,MATCH(N$7,aux!$M$3:$M$4,0),IF($K$6=aux!$N$2,1)+IF($K$6=aux!$O$2,2)+IF($K$6=aux!$P$2,3)+IF($K$6=aux!$Q$2,4))*$D55</f>
        <v>80</v>
      </c>
      <c r="O55" s="9">
        <f>INDEX(aux!$N$3:$Q$4,MATCH(O$7,aux!$M$3:$M$4,0),IF($O$6=aux!$N$2,1)+IF($O$6=aux!$O$2,2)+IF($O$6=aux!$P$2,3)+IF($O$6=aux!$Q$2,4))*$C55</f>
        <v>45.5</v>
      </c>
      <c r="P55" s="9">
        <f>INDEX(aux!$N$3:$Q$4,MATCH(P$7,aux!$M$3:$M$4,0),IF($O$6=aux!$N$2,1)+IF($O$6=aux!$O$2,2)+IF($O$6=aux!$P$2,3)+IF($O$6=aux!$Q$2,4))*$D55</f>
        <v>65</v>
      </c>
      <c r="Q55" s="9">
        <f>INDEX(aux!$N$3:$Q$4,MATCH(Q$7,aux!$M$3:$M$4,0),IF($O$6=aux!$N$2,1)+IF($O$6=aux!$O$2,2)+IF($O$6=aux!$P$2,3)+IF($O$6=aux!$Q$2,4))*$C55</f>
        <v>63</v>
      </c>
      <c r="R55" s="37">
        <f>INDEX(aux!$N$3:$Q$4,MATCH(R$7,aux!$M$3:$M$4,0),IF($O$6=aux!$N$2,1)+IF($O$6=aux!$O$2,2)+IF($O$6=aux!$P$2,3)+IF($O$6=aux!$Q$2,4))*$D55</f>
        <v>90</v>
      </c>
      <c r="S55" s="9">
        <f>INDEX(aux!$N$3:$Q$4,MATCH(S$7,aux!$M$3:$M$4,0),IF($S$6=aux!$N$2,1)+IF($S$6=aux!$O$2,2)+IF($S$6=aux!$P$2,3)+IF($S$6=aux!$Q$2,4))*$C55</f>
        <v>49</v>
      </c>
      <c r="T55" s="9">
        <f>INDEX(aux!$N$3:$Q$4,MATCH(T$7,aux!$M$3:$M$4,0),IF($S$6=aux!$N$2,1)+IF($S$6=aux!$O$2,2)+IF($S$6=aux!$P$2,3)+IF($S$6=aux!$Q$2,4))*$D55</f>
        <v>70</v>
      </c>
      <c r="U55" s="9">
        <f>INDEX(aux!$N$3:$Q$4,MATCH(U$7,aux!$M$3:$M$4,0),IF($S$6=aux!$N$2,1)+IF($S$6=aux!$O$2,2)+IF($S$6=aux!$P$2,3)+IF($S$6=aux!$Q$2,4))*$C55</f>
        <v>70</v>
      </c>
      <c r="V55" s="15">
        <f>INDEX(aux!$N$3:$Q$4,MATCH(V$7,aux!$M$3:$M$4,0),IF($S$6=aux!$N$2,1)+IF($S$6=aux!$O$2,2)+IF($S$6=aux!$P$2,3)+IF($S$6=aux!$Q$2,4))*$D55</f>
        <v>100</v>
      </c>
    </row>
    <row r="56" spans="2:22" x14ac:dyDescent="0.25">
      <c r="B56" s="14">
        <v>16</v>
      </c>
      <c r="C56" s="41">
        <f>INDEX(aux!$W$2:$W$3,MATCH($B$7,aux!$V$2:$V$3,0))*$B56/10+MAX(INDEX(aux!$K$2:$K$3,MATCH(C$7,aux!$I$2:$I$3,0))*(IF(C$8=aux!$F$2,aux!$F$3,aux!$G$3))*INDEX(aux!$B$3:$C$7,MATCH($B$47,aux!$A$3:$A$7,0),(IF($B$6=aux!$B$2,1,2)))*($B56/10)^2,INDEX(aux!$K$2:$K$3,MATCH(C$7,aux!$I$2:$I$3,0))*VALUE(RIGHT($B$6,3))/(IF(C$8=aux!$F$2,aux!$F$4,aux!$G$4))*$B56/10,10*$B56/10,15)</f>
        <v>40</v>
      </c>
      <c r="D56" s="5">
        <f>INDEX(aux!$W$2:$W$3,MATCH($B$7,aux!$V$2:$V$3,0))*$B56/10+MAX(INDEX(aux!$K$2:$K$3,MATCH(D$7,aux!$I$2:$I$3,0))*(IF(D$8=aux!$F$2,aux!$F$3,aux!$G$3))*INDEX(aux!$B$3:$C$7,MATCH($B$47,aux!$A$3:$A$7,0),(IF($B$6=aux!$B$2,1,2)))*($B56/10)^2,INDEX(aux!$K$2:$K$3,MATCH(D$7,aux!$I$2:$I$3,0))*VALUE(RIGHT($B$6,3))/(IF(D$8=aux!$F$2,aux!$F$4,aux!$G$4))*$B56/10,10*$B56/10,15)</f>
        <v>57.142857142857146</v>
      </c>
      <c r="E56" s="5">
        <f>INDEX(aux!$W$2:$W$3,MATCH($B$7,aux!$V$2:$V$3,0))*$B56/10+MAX(INDEX(aux!$K$2:$K$3,MATCH(E$7,aux!$I$2:$I$3,0))*(IF(E$8=aux!$F$2,aux!$F$3,aux!$G$3))*INDEX(aux!$B$3:$C$7,MATCH($B$47,aux!$A$3:$A$7,0),(IF($B$6=aux!$B$2,1,2)))*($B56/10)^2,INDEX(aux!$K$2:$K$3,MATCH(E$7,aux!$I$2:$I$3,0))*VALUE(RIGHT($B$6,3))/(IF(E$8=aux!$F$2,aux!$F$4,aux!$G$4))*$B56/10,10*$B56/10,15)</f>
        <v>28</v>
      </c>
      <c r="F56" s="34">
        <f>INDEX(aux!$W$2:$W$3,MATCH($B$7,aux!$V$2:$V$3,0))*$B56/10+MAX(INDEX(aux!$K$2:$K$3,MATCH(F$7,aux!$I$2:$I$3,0))*(IF(F$8=aux!$F$2,aux!$F$3,aux!$G$3))*INDEX(aux!$B$3:$C$7,MATCH($B$47,aux!$A$3:$A$7,0),(IF($B$6=aux!$B$2,1,2)))*($B56/10)^2,INDEX(aux!$K$2:$K$3,MATCH(F$7,aux!$I$2:$I$3,0))*VALUE(RIGHT($B$6,3))/(IF(F$8=aux!$F$2,aux!$F$4,aux!$G$4))*$B56/10,10*$B56/10,15)</f>
        <v>40</v>
      </c>
      <c r="G56" s="9">
        <f>INDEX(aux!$N$3:$Q$4,MATCH(G$7,aux!$M$3:$M$4,0),IF($G$6=aux!$N$2,1)+IF($G$6=aux!$O$2,2)+IF($G$6=aux!$P$2,3)+IF($G$6=aux!$Q$2,4))*$C56</f>
        <v>40</v>
      </c>
      <c r="H56" s="9">
        <f>INDEX(aux!$N$3:$Q$4,MATCH(H$7,aux!$M$3:$M$4,0),IF($G$6=aux!$N$2,1)+IF($G$6=aux!$O$2,2)+IF($G$6=aux!$P$2,3)+IF($G$6=aux!$Q$2,4))*$D56</f>
        <v>57.142857142857146</v>
      </c>
      <c r="I56" s="9">
        <f>INDEX(aux!$N$3:$Q$4,MATCH(I$7,aux!$M$3:$M$4,0),IF($G$6=aux!$N$2,1)+IF($G$6=aux!$O$2,2)+IF($G$6=aux!$P$2,3)+IF($G$6=aux!$Q$2,4))*$C56</f>
        <v>40</v>
      </c>
      <c r="J56" s="37">
        <f>INDEX(aux!$N$3:$Q$4,MATCH(J$7,aux!$M$3:$M$4,0),IF($G$6=aux!$N$2,1)+IF($G$6=aux!$O$2,2)+IF($G$6=aux!$P$2,3)+IF($G$6=aux!$Q$2,4))*$D56</f>
        <v>57.142857142857146</v>
      </c>
      <c r="K56" s="9">
        <f>INDEX(aux!$N$3:$Q$4,MATCH(K$7,aux!$M$3:$M$4,0),IF($K$6=aux!$N$2,1)+IF($K$6=aux!$O$2,2)+IF($K$6=aux!$P$2,3)+IF($K$6=aux!$Q$2,4))*$C56</f>
        <v>48</v>
      </c>
      <c r="L56" s="9">
        <f>INDEX(aux!$N$3:$Q$4,MATCH(L$7,aux!$M$3:$M$4,0),IF($K$6=aux!$N$2,1)+IF($K$6=aux!$O$2,2)+IF($K$6=aux!$P$2,3)+IF($K$6=aux!$Q$2,4))*$D56</f>
        <v>68.571428571428569</v>
      </c>
      <c r="M56" s="9">
        <f>INDEX(aux!$N$3:$Q$4,MATCH(M$7,aux!$M$3:$M$4,0),IF($K$6=aux!$N$2,1)+IF($K$6=aux!$O$2,2)+IF($K$6=aux!$P$2,3)+IF($K$6=aux!$Q$2,4))*$C56</f>
        <v>64</v>
      </c>
      <c r="N56" s="37">
        <f>INDEX(aux!$N$3:$Q$4,MATCH(N$7,aux!$M$3:$M$4,0),IF($K$6=aux!$N$2,1)+IF($K$6=aux!$O$2,2)+IF($K$6=aux!$P$2,3)+IF($K$6=aux!$Q$2,4))*$D56</f>
        <v>91.428571428571445</v>
      </c>
      <c r="O56" s="9">
        <f>INDEX(aux!$N$3:$Q$4,MATCH(O$7,aux!$M$3:$M$4,0),IF($O$6=aux!$N$2,1)+IF($O$6=aux!$O$2,2)+IF($O$6=aux!$P$2,3)+IF($O$6=aux!$Q$2,4))*$C56</f>
        <v>52</v>
      </c>
      <c r="P56" s="9">
        <f>INDEX(aux!$N$3:$Q$4,MATCH(P$7,aux!$M$3:$M$4,0),IF($O$6=aux!$N$2,1)+IF($O$6=aux!$O$2,2)+IF($O$6=aux!$P$2,3)+IF($O$6=aux!$Q$2,4))*$D56</f>
        <v>74.285714285714292</v>
      </c>
      <c r="Q56" s="9">
        <f>INDEX(aux!$N$3:$Q$4,MATCH(Q$7,aux!$M$3:$M$4,0),IF($O$6=aux!$N$2,1)+IF($O$6=aux!$O$2,2)+IF($O$6=aux!$P$2,3)+IF($O$6=aux!$Q$2,4))*$C56</f>
        <v>72</v>
      </c>
      <c r="R56" s="37">
        <f>INDEX(aux!$N$3:$Q$4,MATCH(R$7,aux!$M$3:$M$4,0),IF($O$6=aux!$N$2,1)+IF($O$6=aux!$O$2,2)+IF($O$6=aux!$P$2,3)+IF($O$6=aux!$Q$2,4))*$D56</f>
        <v>102.85714285714286</v>
      </c>
      <c r="S56" s="9">
        <f>INDEX(aux!$N$3:$Q$4,MATCH(S$7,aux!$M$3:$M$4,0),IF($S$6=aux!$N$2,1)+IF($S$6=aux!$O$2,2)+IF($S$6=aux!$P$2,3)+IF($S$6=aux!$Q$2,4))*$C56</f>
        <v>56</v>
      </c>
      <c r="T56" s="9">
        <f>INDEX(aux!$N$3:$Q$4,MATCH(T$7,aux!$M$3:$M$4,0),IF($S$6=aux!$N$2,1)+IF($S$6=aux!$O$2,2)+IF($S$6=aux!$P$2,3)+IF($S$6=aux!$Q$2,4))*$D56</f>
        <v>80</v>
      </c>
      <c r="U56" s="9">
        <f>INDEX(aux!$N$3:$Q$4,MATCH(U$7,aux!$M$3:$M$4,0),IF($S$6=aux!$N$2,1)+IF($S$6=aux!$O$2,2)+IF($S$6=aux!$P$2,3)+IF($S$6=aux!$Q$2,4))*$C56</f>
        <v>80</v>
      </c>
      <c r="V56" s="15">
        <f>INDEX(aux!$N$3:$Q$4,MATCH(V$7,aux!$M$3:$M$4,0),IF($S$6=aux!$N$2,1)+IF($S$6=aux!$O$2,2)+IF($S$6=aux!$P$2,3)+IF($S$6=aux!$Q$2,4))*$D56</f>
        <v>114.28571428571429</v>
      </c>
    </row>
    <row r="57" spans="2:22" x14ac:dyDescent="0.25">
      <c r="B57" s="14">
        <v>20</v>
      </c>
      <c r="C57" s="41">
        <f>INDEX(aux!$W$2:$W$3,MATCH($B$7,aux!$V$2:$V$3,0))*$B57/10+MAX(INDEX(aux!$K$2:$K$3,MATCH(C$7,aux!$I$2:$I$3,0))*(IF(C$8=aux!$F$2,aux!$F$3,aux!$G$3))*INDEX(aux!$B$3:$C$7,MATCH($B$47,aux!$A$3:$A$7,0),(IF($B$6=aux!$B$2,1,2)))*($B57/10)^2,INDEX(aux!$K$2:$K$3,MATCH(C$7,aux!$I$2:$I$3,0))*VALUE(RIGHT($B$6,3))/(IF(C$8=aux!$F$2,aux!$F$4,aux!$G$4))*$B57/10,10*$B57/10,15)</f>
        <v>50</v>
      </c>
      <c r="D57" s="5">
        <f>INDEX(aux!$W$2:$W$3,MATCH($B$7,aux!$V$2:$V$3,0))*$B57/10+MAX(INDEX(aux!$K$2:$K$3,MATCH(D$7,aux!$I$2:$I$3,0))*(IF(D$8=aux!$F$2,aux!$F$3,aux!$G$3))*INDEX(aux!$B$3:$C$7,MATCH($B$47,aux!$A$3:$A$7,0),(IF($B$6=aux!$B$2,1,2)))*($B57/10)^2,INDEX(aux!$K$2:$K$3,MATCH(D$7,aux!$I$2:$I$3,0))*VALUE(RIGHT($B$6,3))/(IF(D$8=aux!$F$2,aux!$F$4,aux!$G$4))*$B57/10,10*$B57/10,15)</f>
        <v>71.428571428571431</v>
      </c>
      <c r="E57" s="5">
        <f>INDEX(aux!$W$2:$W$3,MATCH($B$7,aux!$V$2:$V$3,0))*$B57/10+MAX(INDEX(aux!$K$2:$K$3,MATCH(E$7,aux!$I$2:$I$3,0))*(IF(E$8=aux!$F$2,aux!$F$3,aux!$G$3))*INDEX(aux!$B$3:$C$7,MATCH($B$47,aux!$A$3:$A$7,0),(IF($B$6=aux!$B$2,1,2)))*($B57/10)^2,INDEX(aux!$K$2:$K$3,MATCH(E$7,aux!$I$2:$I$3,0))*VALUE(RIGHT($B$6,3))/(IF(E$8=aux!$F$2,aux!$F$4,aux!$G$4))*$B57/10,10*$B57/10,15)</f>
        <v>35</v>
      </c>
      <c r="F57" s="34">
        <f>INDEX(aux!$W$2:$W$3,MATCH($B$7,aux!$V$2:$V$3,0))*$B57/10+MAX(INDEX(aux!$K$2:$K$3,MATCH(F$7,aux!$I$2:$I$3,0))*(IF(F$8=aux!$F$2,aux!$F$3,aux!$G$3))*INDEX(aux!$B$3:$C$7,MATCH($B$47,aux!$A$3:$A$7,0),(IF($B$6=aux!$B$2,1,2)))*($B57/10)^2,INDEX(aux!$K$2:$K$3,MATCH(F$7,aux!$I$2:$I$3,0))*VALUE(RIGHT($B$6,3))/(IF(F$8=aux!$F$2,aux!$F$4,aux!$G$4))*$B57/10,10*$B57/10,15)</f>
        <v>50</v>
      </c>
      <c r="G57" s="9">
        <f>INDEX(aux!$N$3:$Q$4,MATCH(G$7,aux!$M$3:$M$4,0),IF($G$6=aux!$N$2,1)+IF($G$6=aux!$O$2,2)+IF($G$6=aux!$P$2,3)+IF($G$6=aux!$Q$2,4))*$C57</f>
        <v>50</v>
      </c>
      <c r="H57" s="9">
        <f>INDEX(aux!$N$3:$Q$4,MATCH(H$7,aux!$M$3:$M$4,0),IF($G$6=aux!$N$2,1)+IF($G$6=aux!$O$2,2)+IF($G$6=aux!$P$2,3)+IF($G$6=aux!$Q$2,4))*$D57</f>
        <v>71.428571428571431</v>
      </c>
      <c r="I57" s="9">
        <f>INDEX(aux!$N$3:$Q$4,MATCH(I$7,aux!$M$3:$M$4,0),IF($G$6=aux!$N$2,1)+IF($G$6=aux!$O$2,2)+IF($G$6=aux!$P$2,3)+IF($G$6=aux!$Q$2,4))*$C57</f>
        <v>50</v>
      </c>
      <c r="J57" s="37">
        <f>INDEX(aux!$N$3:$Q$4,MATCH(J$7,aux!$M$3:$M$4,0),IF($G$6=aux!$N$2,1)+IF($G$6=aux!$O$2,2)+IF($G$6=aux!$P$2,3)+IF($G$6=aux!$Q$2,4))*$D57</f>
        <v>71.428571428571431</v>
      </c>
      <c r="K57" s="9">
        <f>INDEX(aux!$N$3:$Q$4,MATCH(K$7,aux!$M$3:$M$4,0),IF($K$6=aux!$N$2,1)+IF($K$6=aux!$O$2,2)+IF($K$6=aux!$P$2,3)+IF($K$6=aux!$Q$2,4))*$C57</f>
        <v>60</v>
      </c>
      <c r="L57" s="9">
        <f>INDEX(aux!$N$3:$Q$4,MATCH(L$7,aux!$M$3:$M$4,0),IF($K$6=aux!$N$2,1)+IF($K$6=aux!$O$2,2)+IF($K$6=aux!$P$2,3)+IF($K$6=aux!$Q$2,4))*$D57</f>
        <v>85.714285714285708</v>
      </c>
      <c r="M57" s="9">
        <f>INDEX(aux!$N$3:$Q$4,MATCH(M$7,aux!$M$3:$M$4,0),IF($K$6=aux!$N$2,1)+IF($K$6=aux!$O$2,2)+IF($K$6=aux!$P$2,3)+IF($K$6=aux!$Q$2,4))*$C57</f>
        <v>80</v>
      </c>
      <c r="N57" s="37">
        <f>INDEX(aux!$N$3:$Q$4,MATCH(N$7,aux!$M$3:$M$4,0),IF($K$6=aux!$N$2,1)+IF($K$6=aux!$O$2,2)+IF($K$6=aux!$P$2,3)+IF($K$6=aux!$Q$2,4))*$D57</f>
        <v>114.28571428571429</v>
      </c>
      <c r="O57" s="9">
        <f>INDEX(aux!$N$3:$Q$4,MATCH(O$7,aux!$M$3:$M$4,0),IF($O$6=aux!$N$2,1)+IF($O$6=aux!$O$2,2)+IF($O$6=aux!$P$2,3)+IF($O$6=aux!$Q$2,4))*$C57</f>
        <v>65</v>
      </c>
      <c r="P57" s="9">
        <f>INDEX(aux!$N$3:$Q$4,MATCH(P$7,aux!$M$3:$M$4,0),IF($O$6=aux!$N$2,1)+IF($O$6=aux!$O$2,2)+IF($O$6=aux!$P$2,3)+IF($O$6=aux!$Q$2,4))*$D57</f>
        <v>92.857142857142861</v>
      </c>
      <c r="Q57" s="9">
        <f>INDEX(aux!$N$3:$Q$4,MATCH(Q$7,aux!$M$3:$M$4,0),IF($O$6=aux!$N$2,1)+IF($O$6=aux!$O$2,2)+IF($O$6=aux!$P$2,3)+IF($O$6=aux!$Q$2,4))*$C57</f>
        <v>90</v>
      </c>
      <c r="R57" s="37">
        <f>INDEX(aux!$N$3:$Q$4,MATCH(R$7,aux!$M$3:$M$4,0),IF($O$6=aux!$N$2,1)+IF($O$6=aux!$O$2,2)+IF($O$6=aux!$P$2,3)+IF($O$6=aux!$Q$2,4))*$D57</f>
        <v>128.57142857142858</v>
      </c>
      <c r="S57" s="9">
        <f>INDEX(aux!$N$3:$Q$4,MATCH(S$7,aux!$M$3:$M$4,0),IF($S$6=aux!$N$2,1)+IF($S$6=aux!$O$2,2)+IF($S$6=aux!$P$2,3)+IF($S$6=aux!$Q$2,4))*$C57</f>
        <v>70</v>
      </c>
      <c r="T57" s="9">
        <f>INDEX(aux!$N$3:$Q$4,MATCH(T$7,aux!$M$3:$M$4,0),IF($S$6=aux!$N$2,1)+IF($S$6=aux!$O$2,2)+IF($S$6=aux!$P$2,3)+IF($S$6=aux!$Q$2,4))*$D57</f>
        <v>100</v>
      </c>
      <c r="U57" s="9">
        <f>INDEX(aux!$N$3:$Q$4,MATCH(U$7,aux!$M$3:$M$4,0),IF($S$6=aux!$N$2,1)+IF($S$6=aux!$O$2,2)+IF($S$6=aux!$P$2,3)+IF($S$6=aux!$Q$2,4))*$C57</f>
        <v>100</v>
      </c>
      <c r="V57" s="15">
        <f>INDEX(aux!$N$3:$Q$4,MATCH(V$7,aux!$M$3:$M$4,0),IF($S$6=aux!$N$2,1)+IF($S$6=aux!$O$2,2)+IF($S$6=aux!$P$2,3)+IF($S$6=aux!$Q$2,4))*$D57</f>
        <v>142.85714285714286</v>
      </c>
    </row>
    <row r="58" spans="2:22" x14ac:dyDescent="0.25">
      <c r="B58" s="14">
        <v>25</v>
      </c>
      <c r="C58" s="41">
        <f>INDEX(aux!$W$2:$W$3,MATCH($B$7,aux!$V$2:$V$3,0))*$B58/10+MAX(INDEX(aux!$K$2:$K$3,MATCH(C$7,aux!$I$2:$I$3,0))*(IF(C$8=aux!$F$2,aux!$F$3,aux!$G$3))*INDEX(aux!$B$3:$C$7,MATCH($B$47,aux!$A$3:$A$7,0),(IF($B$6=aux!$B$2,1,2)))*($B58/10)^2,INDEX(aux!$K$2:$K$3,MATCH(C$7,aux!$I$2:$I$3,0))*VALUE(RIGHT($B$6,3))/(IF(C$8=aux!$F$2,aux!$F$4,aux!$G$4))*$B58/10,10*$B58/10,15)</f>
        <v>68.75</v>
      </c>
      <c r="D58" s="5">
        <f>INDEX(aux!$W$2:$W$3,MATCH($B$7,aux!$V$2:$V$3,0))*$B58/10+MAX(INDEX(aux!$K$2:$K$3,MATCH(D$7,aux!$I$2:$I$3,0))*(IF(D$8=aux!$F$2,aux!$F$3,aux!$G$3))*INDEX(aux!$B$3:$C$7,MATCH($B$47,aux!$A$3:$A$7,0),(IF($B$6=aux!$B$2,1,2)))*($B58/10)^2,INDEX(aux!$K$2:$K$3,MATCH(D$7,aux!$I$2:$I$3,0))*VALUE(RIGHT($B$6,3))/(IF(D$8=aux!$F$2,aux!$F$4,aux!$G$4))*$B58/10,10*$B58/10,15)</f>
        <v>96.249999999999986</v>
      </c>
      <c r="E58" s="5">
        <f>INDEX(aux!$W$2:$W$3,MATCH($B$7,aux!$V$2:$V$3,0))*$B58/10+MAX(INDEX(aux!$K$2:$K$3,MATCH(E$7,aux!$I$2:$I$3,0))*(IF(E$8=aux!$F$2,aux!$F$3,aux!$G$3))*INDEX(aux!$B$3:$C$7,MATCH($B$47,aux!$A$3:$A$7,0),(IF($B$6=aux!$B$2,1,2)))*($B58/10)^2,INDEX(aux!$K$2:$K$3,MATCH(E$7,aux!$I$2:$I$3,0))*VALUE(RIGHT($B$6,3))/(IF(E$8=aux!$F$2,aux!$F$4,aux!$G$4))*$B58/10,10*$B58/10,15)</f>
        <v>48.124999999999993</v>
      </c>
      <c r="F58" s="34">
        <f>INDEX(aux!$W$2:$W$3,MATCH($B$7,aux!$V$2:$V$3,0))*$B58/10+MAX(INDEX(aux!$K$2:$K$3,MATCH(F$7,aux!$I$2:$I$3,0))*(IF(F$8=aux!$F$2,aux!$F$3,aux!$G$3))*INDEX(aux!$B$3:$C$7,MATCH($B$47,aux!$A$3:$A$7,0),(IF($B$6=aux!$B$2,1,2)))*($B58/10)^2,INDEX(aux!$K$2:$K$3,MATCH(F$7,aux!$I$2:$I$3,0))*VALUE(RIGHT($B$6,3))/(IF(F$8=aux!$F$2,aux!$F$4,aux!$G$4))*$B58/10,10*$B58/10,15)</f>
        <v>67.375</v>
      </c>
      <c r="G58" s="9">
        <f>INDEX(aux!$N$3:$Q$4,MATCH(G$7,aux!$M$3:$M$4,0),IF($G$6=aux!$N$2,1)+IF($G$6=aux!$O$2,2)+IF($G$6=aux!$P$2,3)+IF($G$6=aux!$Q$2,4))*$C58</f>
        <v>68.75</v>
      </c>
      <c r="H58" s="9">
        <f>INDEX(aux!$N$3:$Q$4,MATCH(H$7,aux!$M$3:$M$4,0),IF($G$6=aux!$N$2,1)+IF($G$6=aux!$O$2,2)+IF($G$6=aux!$P$2,3)+IF($G$6=aux!$Q$2,4))*$D58</f>
        <v>96.249999999999986</v>
      </c>
      <c r="I58" s="9">
        <f>INDEX(aux!$N$3:$Q$4,MATCH(I$7,aux!$M$3:$M$4,0),IF($G$6=aux!$N$2,1)+IF($G$6=aux!$O$2,2)+IF($G$6=aux!$P$2,3)+IF($G$6=aux!$Q$2,4))*$C58</f>
        <v>68.75</v>
      </c>
      <c r="J58" s="37">
        <f>INDEX(aux!$N$3:$Q$4,MATCH(J$7,aux!$M$3:$M$4,0),IF($G$6=aux!$N$2,1)+IF($G$6=aux!$O$2,2)+IF($G$6=aux!$P$2,3)+IF($G$6=aux!$Q$2,4))*$D58</f>
        <v>96.249999999999986</v>
      </c>
      <c r="K58" s="9">
        <f>INDEX(aux!$N$3:$Q$4,MATCH(K$7,aux!$M$3:$M$4,0),IF($K$6=aux!$N$2,1)+IF($K$6=aux!$O$2,2)+IF($K$6=aux!$P$2,3)+IF($K$6=aux!$Q$2,4))*$C58</f>
        <v>82.5</v>
      </c>
      <c r="L58" s="9">
        <f>INDEX(aux!$N$3:$Q$4,MATCH(L$7,aux!$M$3:$M$4,0),IF($K$6=aux!$N$2,1)+IF($K$6=aux!$O$2,2)+IF($K$6=aux!$P$2,3)+IF($K$6=aux!$Q$2,4))*$D58</f>
        <v>115.49999999999997</v>
      </c>
      <c r="M58" s="9">
        <f>INDEX(aux!$N$3:$Q$4,MATCH(M$7,aux!$M$3:$M$4,0),IF($K$6=aux!$N$2,1)+IF($K$6=aux!$O$2,2)+IF($K$6=aux!$P$2,3)+IF($K$6=aux!$Q$2,4))*$C58</f>
        <v>110</v>
      </c>
      <c r="N58" s="37">
        <f>INDEX(aux!$N$3:$Q$4,MATCH(N$7,aux!$M$3:$M$4,0),IF($K$6=aux!$N$2,1)+IF($K$6=aux!$O$2,2)+IF($K$6=aux!$P$2,3)+IF($K$6=aux!$Q$2,4))*$D58</f>
        <v>154</v>
      </c>
      <c r="O58" s="9">
        <f>INDEX(aux!$N$3:$Q$4,MATCH(O$7,aux!$M$3:$M$4,0),IF($O$6=aux!$N$2,1)+IF($O$6=aux!$O$2,2)+IF($O$6=aux!$P$2,3)+IF($O$6=aux!$Q$2,4))*$C58</f>
        <v>89.375</v>
      </c>
      <c r="P58" s="9">
        <f>INDEX(aux!$N$3:$Q$4,MATCH(P$7,aux!$M$3:$M$4,0),IF($O$6=aux!$N$2,1)+IF($O$6=aux!$O$2,2)+IF($O$6=aux!$P$2,3)+IF($O$6=aux!$Q$2,4))*$D58</f>
        <v>125.12499999999999</v>
      </c>
      <c r="Q58" s="9">
        <f>INDEX(aux!$N$3:$Q$4,MATCH(Q$7,aux!$M$3:$M$4,0),IF($O$6=aux!$N$2,1)+IF($O$6=aux!$O$2,2)+IF($O$6=aux!$P$2,3)+IF($O$6=aux!$Q$2,4))*$C58</f>
        <v>123.75</v>
      </c>
      <c r="R58" s="37">
        <f>INDEX(aux!$N$3:$Q$4,MATCH(R$7,aux!$M$3:$M$4,0),IF($O$6=aux!$N$2,1)+IF($O$6=aux!$O$2,2)+IF($O$6=aux!$P$2,3)+IF($O$6=aux!$Q$2,4))*$D58</f>
        <v>173.24999999999997</v>
      </c>
      <c r="S58" s="9">
        <f>INDEX(aux!$N$3:$Q$4,MATCH(S$7,aux!$M$3:$M$4,0),IF($S$6=aux!$N$2,1)+IF($S$6=aux!$O$2,2)+IF($S$6=aux!$P$2,3)+IF($S$6=aux!$Q$2,4))*$C58</f>
        <v>96.25</v>
      </c>
      <c r="T58" s="9">
        <f>INDEX(aux!$N$3:$Q$4,MATCH(T$7,aux!$M$3:$M$4,0),IF($S$6=aux!$N$2,1)+IF($S$6=aux!$O$2,2)+IF($S$6=aux!$P$2,3)+IF($S$6=aux!$Q$2,4))*$D58</f>
        <v>134.74999999999997</v>
      </c>
      <c r="U58" s="9">
        <f>INDEX(aux!$N$3:$Q$4,MATCH(U$7,aux!$M$3:$M$4,0),IF($S$6=aux!$N$2,1)+IF($S$6=aux!$O$2,2)+IF($S$6=aux!$P$2,3)+IF($S$6=aux!$Q$2,4))*$C58</f>
        <v>137.5</v>
      </c>
      <c r="V58" s="15">
        <f>INDEX(aux!$N$3:$Q$4,MATCH(V$7,aux!$M$3:$M$4,0),IF($S$6=aux!$N$2,1)+IF($S$6=aux!$O$2,2)+IF($S$6=aux!$P$2,3)+IF($S$6=aux!$Q$2,4))*$D58</f>
        <v>192.49999999999997</v>
      </c>
    </row>
    <row r="59" spans="2:22" ht="15.75" thickBot="1" x14ac:dyDescent="0.3">
      <c r="B59" s="16">
        <v>32</v>
      </c>
      <c r="C59" s="42">
        <f>INDEX(aux!$W$2:$W$3,MATCH($B$7,aux!$V$2:$V$3,0))*$B59/10+MAX(INDEX(aux!$K$2:$K$3,MATCH(C$7,aux!$I$2:$I$3,0))*(IF(C$8=aux!$F$2,aux!$F$3,aux!$G$3))*INDEX(aux!$B$3:$C$7,MATCH($B$47,aux!$A$3:$A$7,0),(IF($B$6=aux!$B$2,1,2)))*($B59/10)^2,INDEX(aux!$K$2:$K$3,MATCH(C$7,aux!$I$2:$I$3,0))*VALUE(RIGHT($B$6,3))/(IF(C$8=aux!$F$2,aux!$F$4,aux!$G$4))*$B59/10,10*$B59/10,15)</f>
        <v>112.64000000000001</v>
      </c>
      <c r="D59" s="17">
        <f>INDEX(aux!$W$2:$W$3,MATCH($B$7,aux!$V$2:$V$3,0))*$B59/10+MAX(INDEX(aux!$K$2:$K$3,MATCH(D$7,aux!$I$2:$I$3,0))*(IF(D$8=aux!$F$2,aux!$F$3,aux!$G$3))*INDEX(aux!$B$3:$C$7,MATCH($B$47,aux!$A$3:$A$7,0),(IF($B$6=aux!$B$2,1,2)))*($B59/10)^2,INDEX(aux!$K$2:$K$3,MATCH(D$7,aux!$I$2:$I$3,0))*VALUE(RIGHT($B$6,3))/(IF(D$8=aux!$F$2,aux!$F$4,aux!$G$4))*$B59/10,10*$B59/10,15)</f>
        <v>157.69600000000003</v>
      </c>
      <c r="E59" s="17">
        <f>INDEX(aux!$W$2:$W$3,MATCH($B$7,aux!$V$2:$V$3,0))*$B59/10+MAX(INDEX(aux!$K$2:$K$3,MATCH(E$7,aux!$I$2:$I$3,0))*(IF(E$8=aux!$F$2,aux!$F$3,aux!$G$3))*INDEX(aux!$B$3:$C$7,MATCH($B$47,aux!$A$3:$A$7,0),(IF($B$6=aux!$B$2,1,2)))*($B59/10)^2,INDEX(aux!$K$2:$K$3,MATCH(E$7,aux!$I$2:$I$3,0))*VALUE(RIGHT($B$6,3))/(IF(E$8=aux!$F$2,aux!$F$4,aux!$G$4))*$B59/10,10*$B59/10,15)</f>
        <v>78.848000000000013</v>
      </c>
      <c r="F59" s="35">
        <f>INDEX(aux!$W$2:$W$3,MATCH($B$7,aux!$V$2:$V$3,0))*$B59/10+MAX(INDEX(aux!$K$2:$K$3,MATCH(F$7,aux!$I$2:$I$3,0))*(IF(F$8=aux!$F$2,aux!$F$3,aux!$G$3))*INDEX(aux!$B$3:$C$7,MATCH($B$47,aux!$A$3:$A$7,0),(IF($B$6=aux!$B$2,1,2)))*($B59/10)^2,INDEX(aux!$K$2:$K$3,MATCH(F$7,aux!$I$2:$I$3,0))*VALUE(RIGHT($B$6,3))/(IF(F$8=aux!$F$2,aux!$F$4,aux!$G$4))*$B59/10,10*$B59/10,15)</f>
        <v>110.38720000000002</v>
      </c>
      <c r="G59" s="18">
        <f>INDEX(aux!$N$3:$Q$4,MATCH(G$7,aux!$M$3:$M$4,0),IF($G$6=aux!$N$2,1)+IF($G$6=aux!$O$2,2)+IF($G$6=aux!$P$2,3)+IF($G$6=aux!$Q$2,4))*$C59</f>
        <v>112.64000000000001</v>
      </c>
      <c r="H59" s="18">
        <f>INDEX(aux!$N$3:$Q$4,MATCH(H$7,aux!$M$3:$M$4,0),IF($G$6=aux!$N$2,1)+IF($G$6=aux!$O$2,2)+IF($G$6=aux!$P$2,3)+IF($G$6=aux!$Q$2,4))*$D59</f>
        <v>157.69600000000003</v>
      </c>
      <c r="I59" s="18">
        <f>INDEX(aux!$N$3:$Q$4,MATCH(I$7,aux!$M$3:$M$4,0),IF($G$6=aux!$N$2,1)+IF($G$6=aux!$O$2,2)+IF($G$6=aux!$P$2,3)+IF($G$6=aux!$Q$2,4))*$C59</f>
        <v>112.64000000000001</v>
      </c>
      <c r="J59" s="38">
        <f>INDEX(aux!$N$3:$Q$4,MATCH(J$7,aux!$M$3:$M$4,0),IF($G$6=aux!$N$2,1)+IF($G$6=aux!$O$2,2)+IF($G$6=aux!$P$2,3)+IF($G$6=aux!$Q$2,4))*$D59</f>
        <v>157.69600000000003</v>
      </c>
      <c r="K59" s="18">
        <f>INDEX(aux!$N$3:$Q$4,MATCH(K$7,aux!$M$3:$M$4,0),IF($K$6=aux!$N$2,1)+IF($K$6=aux!$O$2,2)+IF($K$6=aux!$P$2,3)+IF($K$6=aux!$Q$2,4))*$C59</f>
        <v>135.16800000000001</v>
      </c>
      <c r="L59" s="18">
        <f>INDEX(aux!$N$3:$Q$4,MATCH(L$7,aux!$M$3:$M$4,0),IF($K$6=aux!$N$2,1)+IF($K$6=aux!$O$2,2)+IF($K$6=aux!$P$2,3)+IF($K$6=aux!$Q$2,4))*$D59</f>
        <v>189.23520000000002</v>
      </c>
      <c r="M59" s="18">
        <f>INDEX(aux!$N$3:$Q$4,MATCH(M$7,aux!$M$3:$M$4,0),IF($K$6=aux!$N$2,1)+IF($K$6=aux!$O$2,2)+IF($K$6=aux!$P$2,3)+IF($K$6=aux!$Q$2,4))*$C59</f>
        <v>180.22400000000005</v>
      </c>
      <c r="N59" s="38">
        <f>INDEX(aux!$N$3:$Q$4,MATCH(N$7,aux!$M$3:$M$4,0),IF($K$6=aux!$N$2,1)+IF($K$6=aux!$O$2,2)+IF($K$6=aux!$P$2,3)+IF($K$6=aux!$Q$2,4))*$D59</f>
        <v>252.31360000000006</v>
      </c>
      <c r="O59" s="18">
        <f>INDEX(aux!$N$3:$Q$4,MATCH(O$7,aux!$M$3:$M$4,0),IF($O$6=aux!$N$2,1)+IF($O$6=aux!$O$2,2)+IF($O$6=aux!$P$2,3)+IF($O$6=aux!$Q$2,4))*$C59</f>
        <v>146.43200000000002</v>
      </c>
      <c r="P59" s="18">
        <f>INDEX(aux!$N$3:$Q$4,MATCH(P$7,aux!$M$3:$M$4,0),IF($O$6=aux!$N$2,1)+IF($O$6=aux!$O$2,2)+IF($O$6=aux!$P$2,3)+IF($O$6=aux!$Q$2,4))*$D59</f>
        <v>205.00480000000005</v>
      </c>
      <c r="Q59" s="18">
        <f>INDEX(aux!$N$3:$Q$4,MATCH(Q$7,aux!$M$3:$M$4,0),IF($O$6=aux!$N$2,1)+IF($O$6=aux!$O$2,2)+IF($O$6=aux!$P$2,3)+IF($O$6=aux!$Q$2,4))*$C59</f>
        <v>202.75200000000004</v>
      </c>
      <c r="R59" s="38">
        <f>INDEX(aux!$N$3:$Q$4,MATCH(R$7,aux!$M$3:$M$4,0),IF($O$6=aux!$N$2,1)+IF($O$6=aux!$O$2,2)+IF($O$6=aux!$P$2,3)+IF($O$6=aux!$Q$2,4))*$D59</f>
        <v>283.85280000000006</v>
      </c>
      <c r="S59" s="18">
        <f>INDEX(aux!$N$3:$Q$4,MATCH(S$7,aux!$M$3:$M$4,0),IF($S$6=aux!$N$2,1)+IF($S$6=aux!$O$2,2)+IF($S$6=aux!$P$2,3)+IF($S$6=aux!$Q$2,4))*$C59</f>
        <v>157.696</v>
      </c>
      <c r="T59" s="18">
        <f>INDEX(aux!$N$3:$Q$4,MATCH(T$7,aux!$M$3:$M$4,0),IF($S$6=aux!$N$2,1)+IF($S$6=aux!$O$2,2)+IF($S$6=aux!$P$2,3)+IF($S$6=aux!$Q$2,4))*$D59</f>
        <v>220.77440000000001</v>
      </c>
      <c r="U59" s="18">
        <f>INDEX(aux!$N$3:$Q$4,MATCH(U$7,aux!$M$3:$M$4,0),IF($S$6=aux!$N$2,1)+IF($S$6=aux!$O$2,2)+IF($S$6=aux!$P$2,3)+IF($S$6=aux!$Q$2,4))*$C59</f>
        <v>225.28000000000003</v>
      </c>
      <c r="V59" s="19">
        <f>INDEX(aux!$N$3:$Q$4,MATCH(V$7,aux!$M$3:$M$4,0),IF($S$6=aux!$N$2,1)+IF($S$6=aux!$O$2,2)+IF($S$6=aux!$P$2,3)+IF($S$6=aux!$Q$2,4))*$D59</f>
        <v>315.39200000000005</v>
      </c>
    </row>
    <row r="60" spans="2:22" ht="15.75" thickBot="1" x14ac:dyDescent="0.3"/>
    <row r="61" spans="2:22" x14ac:dyDescent="0.25">
      <c r="B61" s="25" t="str">
        <f>aux!$A$7</f>
        <v>HA&gt;40</v>
      </c>
      <c r="C61" s="10" t="s">
        <v>19</v>
      </c>
      <c r="D61" s="10"/>
      <c r="E61" s="10"/>
      <c r="F61" s="30"/>
      <c r="G61" s="10" t="s">
        <v>17</v>
      </c>
      <c r="H61" s="10"/>
      <c r="I61" s="10"/>
      <c r="J61" s="30"/>
      <c r="K61" s="10" t="str">
        <f>G61</f>
        <v>SOLAPE (ls) [cm]</v>
      </c>
      <c r="L61" s="10"/>
      <c r="M61" s="10"/>
      <c r="N61" s="30"/>
      <c r="O61" s="10" t="str">
        <f>K61</f>
        <v>SOLAPE (ls) [cm]</v>
      </c>
      <c r="P61" s="10"/>
      <c r="Q61" s="10"/>
      <c r="R61" s="30"/>
      <c r="S61" s="10" t="str">
        <f>O61</f>
        <v>SOLAPE (ls) [cm]</v>
      </c>
      <c r="T61" s="10"/>
      <c r="U61" s="10"/>
      <c r="V61" s="11"/>
    </row>
    <row r="62" spans="2:22" x14ac:dyDescent="0.25">
      <c r="B62" s="26" t="str">
        <f>aux!$C$2</f>
        <v>B500</v>
      </c>
      <c r="C62" s="6" t="str">
        <f>aux!$I$1</f>
        <v>Tipo de anclaje y de carga</v>
      </c>
      <c r="D62" s="6"/>
      <c r="E62" s="6"/>
      <c r="F62" s="31"/>
      <c r="G62" s="8">
        <f>aux!$N$2</f>
        <v>0</v>
      </c>
      <c r="H62" s="6" t="str">
        <f>aux!$N$1</f>
        <v>Barras traccionadas / acero total</v>
      </c>
      <c r="I62" s="6"/>
      <c r="J62" s="31"/>
      <c r="K62" s="8">
        <f>aux!$O$2</f>
        <v>0.33</v>
      </c>
      <c r="L62" s="6" t="str">
        <f>H62</f>
        <v>Barras traccionadas / acero total</v>
      </c>
      <c r="M62" s="6"/>
      <c r="N62" s="31"/>
      <c r="O62" s="8">
        <f>aux!$P$2</f>
        <v>0.5</v>
      </c>
      <c r="P62" s="6" t="str">
        <f>L62</f>
        <v>Barras traccionadas / acero total</v>
      </c>
      <c r="Q62" s="6"/>
      <c r="R62" s="31"/>
      <c r="S62" s="8" t="str">
        <f>aux!$Q$2</f>
        <v>&gt;50%</v>
      </c>
      <c r="T62" s="6" t="str">
        <f>P62</f>
        <v>Barras traccionadas / acero total</v>
      </c>
      <c r="U62" s="6"/>
      <c r="V62" s="12"/>
    </row>
    <row r="63" spans="2:22" x14ac:dyDescent="0.25">
      <c r="B63" s="26" t="str">
        <f>aux!$V$2</f>
        <v>Sin sismo</v>
      </c>
      <c r="C63" s="6" t="str">
        <f>aux!$I$2</f>
        <v>pat.gan.U(-)/prol.</v>
      </c>
      <c r="D63" s="7" t="str">
        <f>C63</f>
        <v>pat.gan.U(-)/prol.</v>
      </c>
      <c r="E63" s="6" t="str">
        <f>aux!$I$3</f>
        <v>pat.gan.U(+)/trans.</v>
      </c>
      <c r="F63" s="32" t="str">
        <f>E63</f>
        <v>pat.gan.U(+)/trans.</v>
      </c>
      <c r="G63" s="6" t="str">
        <f>aux!$M$4</f>
        <v>dtrans&gt;10Φ</v>
      </c>
      <c r="H63" s="7" t="str">
        <f>G63</f>
        <v>dtrans&gt;10Φ</v>
      </c>
      <c r="I63" s="6" t="str">
        <f>aux!$M$3</f>
        <v>dtrans&lt;10Φ</v>
      </c>
      <c r="J63" s="32" t="str">
        <f>I63</f>
        <v>dtrans&lt;10Φ</v>
      </c>
      <c r="K63" s="6" t="str">
        <f>G63</f>
        <v>dtrans&gt;10Φ</v>
      </c>
      <c r="L63" s="7" t="str">
        <f t="shared" ref="L63:N64" si="16">H63</f>
        <v>dtrans&gt;10Φ</v>
      </c>
      <c r="M63" s="6" t="str">
        <f t="shared" si="16"/>
        <v>dtrans&lt;10Φ</v>
      </c>
      <c r="N63" s="32" t="str">
        <f t="shared" si="16"/>
        <v>dtrans&lt;10Φ</v>
      </c>
      <c r="O63" s="6" t="str">
        <f>K63</f>
        <v>dtrans&gt;10Φ</v>
      </c>
      <c r="P63" s="7" t="str">
        <f t="shared" ref="P63:R64" si="17">L63</f>
        <v>dtrans&gt;10Φ</v>
      </c>
      <c r="Q63" s="6" t="str">
        <f t="shared" si="17"/>
        <v>dtrans&lt;10Φ</v>
      </c>
      <c r="R63" s="32" t="str">
        <f t="shared" si="17"/>
        <v>dtrans&lt;10Φ</v>
      </c>
      <c r="S63" s="6" t="str">
        <f>O63</f>
        <v>dtrans&gt;10Φ</v>
      </c>
      <c r="T63" s="7" t="str">
        <f t="shared" ref="T63:V64" si="18">P63</f>
        <v>dtrans&gt;10Φ</v>
      </c>
      <c r="U63" s="6" t="str">
        <f t="shared" si="18"/>
        <v>dtrans&lt;10Φ</v>
      </c>
      <c r="V63" s="13" t="str">
        <f t="shared" si="18"/>
        <v>dtrans&lt;10Φ</v>
      </c>
    </row>
    <row r="64" spans="2:22" x14ac:dyDescent="0.25">
      <c r="B64" s="27" t="s">
        <v>32</v>
      </c>
      <c r="C64" s="6" t="str">
        <f>aux!$F$2</f>
        <v>I</v>
      </c>
      <c r="D64" s="6" t="str">
        <f>aux!$G$2</f>
        <v>II</v>
      </c>
      <c r="E64" s="6" t="str">
        <f>C64</f>
        <v>I</v>
      </c>
      <c r="F64" s="31" t="str">
        <f>D64</f>
        <v>II</v>
      </c>
      <c r="G64" s="6" t="str">
        <f>C64</f>
        <v>I</v>
      </c>
      <c r="H64" s="6" t="str">
        <f t="shared" ref="H64:J64" si="19">D64</f>
        <v>II</v>
      </c>
      <c r="I64" s="6" t="str">
        <f t="shared" si="19"/>
        <v>I</v>
      </c>
      <c r="J64" s="31" t="str">
        <f t="shared" si="19"/>
        <v>II</v>
      </c>
      <c r="K64" s="6" t="str">
        <f>G64</f>
        <v>I</v>
      </c>
      <c r="L64" s="6" t="str">
        <f t="shared" si="16"/>
        <v>II</v>
      </c>
      <c r="M64" s="6" t="str">
        <f t="shared" si="16"/>
        <v>I</v>
      </c>
      <c r="N64" s="31" t="str">
        <f t="shared" si="16"/>
        <v>II</v>
      </c>
      <c r="O64" s="6" t="str">
        <f>K64</f>
        <v>I</v>
      </c>
      <c r="P64" s="6" t="str">
        <f t="shared" si="17"/>
        <v>II</v>
      </c>
      <c r="Q64" s="6" t="str">
        <f t="shared" si="17"/>
        <v>I</v>
      </c>
      <c r="R64" s="31" t="str">
        <f t="shared" si="17"/>
        <v>II</v>
      </c>
      <c r="S64" s="6" t="str">
        <f>O64</f>
        <v>I</v>
      </c>
      <c r="T64" s="6" t="str">
        <f t="shared" si="18"/>
        <v>II</v>
      </c>
      <c r="U64" s="6" t="str">
        <f t="shared" si="18"/>
        <v>I</v>
      </c>
      <c r="V64" s="12" t="str">
        <f t="shared" si="18"/>
        <v>II</v>
      </c>
    </row>
    <row r="65" spans="2:22" x14ac:dyDescent="0.25">
      <c r="B65" s="20">
        <v>6</v>
      </c>
      <c r="C65" s="40">
        <f>INDEX(aux!$W$2:$W$3,MATCH($B$7,aux!$V$2:$V$3,0))*$B65/10+MAX(INDEX(aux!$K$2:$K$3,MATCH(C$7,aux!$I$2:$I$3,0))*(IF(C$8=aux!$F$2,aux!$F$3,aux!$G$3))*INDEX(aux!$B$3:$C$7,MATCH($B$61,aux!$A$3:$A$7,0),(IF($B$6=aux!$B$2,1,2)))*($B65/10)^2,INDEX(aux!$K$2:$K$3,MATCH(C$7,aux!$I$2:$I$3,0))*VALUE(RIGHT($B$6,3))/(IF(C$8=aux!$F$2,aux!$F$4,aux!$G$4))*$B65/10,10*$B65/10,15)</f>
        <v>15</v>
      </c>
      <c r="D65" s="21">
        <f>INDEX(aux!$W$2:$W$3,MATCH($B$7,aux!$V$2:$V$3,0))*$B65/10+MAX(INDEX(aux!$K$2:$K$3,MATCH(D$7,aux!$I$2:$I$3,0))*(IF(D$8=aux!$F$2,aux!$F$3,aux!$G$3))*INDEX(aux!$B$3:$C$7,MATCH($B$61,aux!$A$3:$A$7,0),(IF($B$6=aux!$B$2,1,2)))*($B65/10)^2,INDEX(aux!$K$2:$K$3,MATCH(D$7,aux!$I$2:$I$3,0))*VALUE(RIGHT($B$6,3))/(IF(D$8=aux!$F$2,aux!$F$4,aux!$G$4))*$B65/10,10*$B65/10,15)</f>
        <v>21.428571428571427</v>
      </c>
      <c r="E65" s="21">
        <f>INDEX(aux!$W$2:$W$3,MATCH($B$7,aux!$V$2:$V$3,0))*$B65/10+MAX(INDEX(aux!$K$2:$K$3,MATCH(E$7,aux!$I$2:$I$3,0))*(IF(E$8=aux!$F$2,aux!$F$3,aux!$G$3))*INDEX(aux!$B$3:$C$7,MATCH($B$61,aux!$A$3:$A$7,0),(IF($B$6=aux!$B$2,1,2)))*($B65/10)^2,INDEX(aux!$K$2:$K$3,MATCH(E$7,aux!$I$2:$I$3,0))*VALUE(RIGHT($B$6,3))/(IF(E$8=aux!$F$2,aux!$F$4,aux!$G$4))*$B65/10,10*$B65/10,15)</f>
        <v>15</v>
      </c>
      <c r="F65" s="33">
        <f>INDEX(aux!$W$2:$W$3,MATCH($B$7,aux!$V$2:$V$3,0))*$B65/10+MAX(INDEX(aux!$K$2:$K$3,MATCH(F$7,aux!$I$2:$I$3,0))*(IF(F$8=aux!$F$2,aux!$F$3,aux!$G$3))*INDEX(aux!$B$3:$C$7,MATCH($B$61,aux!$A$3:$A$7,0),(IF($B$6=aux!$B$2,1,2)))*($B65/10)^2,INDEX(aux!$K$2:$K$3,MATCH(F$7,aux!$I$2:$I$3,0))*VALUE(RIGHT($B$6,3))/(IF(F$8=aux!$F$2,aux!$F$4,aux!$G$4))*$B65/10,10*$B65/10,15)</f>
        <v>15</v>
      </c>
      <c r="G65" s="22">
        <f>INDEX(aux!$N$3:$Q$4,MATCH(G$7,aux!$M$3:$M$4,0),IF($G$6=aux!$N$2,1)+IF($G$6=aux!$O$2,2)+IF($G$6=aux!$P$2,3)+IF($G$6=aux!$Q$2,4))*$C65</f>
        <v>15</v>
      </c>
      <c r="H65" s="22">
        <f>INDEX(aux!$N$3:$Q$4,MATCH(H$7,aux!$M$3:$M$4,0),IF($G$6=aux!$N$2,1)+IF($G$6=aux!$O$2,2)+IF($G$6=aux!$P$2,3)+IF($G$6=aux!$Q$2,4))*$D65</f>
        <v>21.428571428571427</v>
      </c>
      <c r="I65" s="22">
        <f>INDEX(aux!$N$3:$Q$4,MATCH(I$7,aux!$M$3:$M$4,0),IF($G$6=aux!$N$2,1)+IF($G$6=aux!$O$2,2)+IF($G$6=aux!$P$2,3)+IF($G$6=aux!$Q$2,4))*$C65</f>
        <v>15</v>
      </c>
      <c r="J65" s="36">
        <f>INDEX(aux!$N$3:$Q$4,MATCH(J$7,aux!$M$3:$M$4,0),IF($G$6=aux!$N$2,1)+IF($G$6=aux!$O$2,2)+IF($G$6=aux!$P$2,3)+IF($G$6=aux!$Q$2,4))*$D65</f>
        <v>21.428571428571427</v>
      </c>
      <c r="K65" s="22">
        <f>INDEX(aux!$N$3:$Q$4,MATCH(K$7,aux!$M$3:$M$4,0),IF($K$6=aux!$N$2,1)+IF($K$6=aux!$O$2,2)+IF($K$6=aux!$P$2,3)+IF($K$6=aux!$Q$2,4))*$C65</f>
        <v>18</v>
      </c>
      <c r="L65" s="22">
        <f>INDEX(aux!$N$3:$Q$4,MATCH(L$7,aux!$M$3:$M$4,0),IF($K$6=aux!$N$2,1)+IF($K$6=aux!$O$2,2)+IF($K$6=aux!$P$2,3)+IF($K$6=aux!$Q$2,4))*$D65</f>
        <v>25.714285714285712</v>
      </c>
      <c r="M65" s="22">
        <f>INDEX(aux!$N$3:$Q$4,MATCH(M$7,aux!$M$3:$M$4,0),IF($K$6=aux!$N$2,1)+IF($K$6=aux!$O$2,2)+IF($K$6=aux!$P$2,3)+IF($K$6=aux!$Q$2,4))*$C65</f>
        <v>24</v>
      </c>
      <c r="N65" s="36">
        <f>INDEX(aux!$N$3:$Q$4,MATCH(N$7,aux!$M$3:$M$4,0),IF($K$6=aux!$N$2,1)+IF($K$6=aux!$O$2,2)+IF($K$6=aux!$P$2,3)+IF($K$6=aux!$Q$2,4))*$D65</f>
        <v>34.285714285714285</v>
      </c>
      <c r="O65" s="22">
        <f>INDEX(aux!$N$3:$Q$4,MATCH(O$7,aux!$M$3:$M$4,0),IF($O$6=aux!$N$2,1)+IF($O$6=aux!$O$2,2)+IF($O$6=aux!$P$2,3)+IF($O$6=aux!$Q$2,4))*$C65</f>
        <v>19.5</v>
      </c>
      <c r="P65" s="22">
        <f>INDEX(aux!$N$3:$Q$4,MATCH(P$7,aux!$M$3:$M$4,0),IF($O$6=aux!$N$2,1)+IF($O$6=aux!$O$2,2)+IF($O$6=aux!$P$2,3)+IF($O$6=aux!$Q$2,4))*$D65</f>
        <v>27.857142857142858</v>
      </c>
      <c r="Q65" s="22">
        <f>INDEX(aux!$N$3:$Q$4,MATCH(Q$7,aux!$M$3:$M$4,0),IF($O$6=aux!$N$2,1)+IF($O$6=aux!$O$2,2)+IF($O$6=aux!$P$2,3)+IF($O$6=aux!$Q$2,4))*$C65</f>
        <v>27</v>
      </c>
      <c r="R65" s="36">
        <f>INDEX(aux!$N$3:$Q$4,MATCH(R$7,aux!$M$3:$M$4,0),IF($O$6=aux!$N$2,1)+IF($O$6=aux!$O$2,2)+IF($O$6=aux!$P$2,3)+IF($O$6=aux!$Q$2,4))*$D65</f>
        <v>38.571428571428569</v>
      </c>
      <c r="S65" s="22">
        <f>INDEX(aux!$N$3:$Q$4,MATCH(S$7,aux!$M$3:$M$4,0),IF($S$6=aux!$N$2,1)+IF($S$6=aux!$O$2,2)+IF($S$6=aux!$P$2,3)+IF($S$6=aux!$Q$2,4))*$C65</f>
        <v>21</v>
      </c>
      <c r="T65" s="22">
        <f>INDEX(aux!$N$3:$Q$4,MATCH(T$7,aux!$M$3:$M$4,0),IF($S$6=aux!$N$2,1)+IF($S$6=aux!$O$2,2)+IF($S$6=aux!$P$2,3)+IF($S$6=aux!$Q$2,4))*$D65</f>
        <v>29.999999999999996</v>
      </c>
      <c r="U65" s="22">
        <f>INDEX(aux!$N$3:$Q$4,MATCH(U$7,aux!$M$3:$M$4,0),IF($S$6=aux!$N$2,1)+IF($S$6=aux!$O$2,2)+IF($S$6=aux!$P$2,3)+IF($S$6=aux!$Q$2,4))*$C65</f>
        <v>30</v>
      </c>
      <c r="V65" s="23">
        <f>INDEX(aux!$N$3:$Q$4,MATCH(V$7,aux!$M$3:$M$4,0),IF($S$6=aux!$N$2,1)+IF($S$6=aux!$O$2,2)+IF($S$6=aux!$P$2,3)+IF($S$6=aux!$Q$2,4))*$D65</f>
        <v>42.857142857142854</v>
      </c>
    </row>
    <row r="66" spans="2:22" x14ac:dyDescent="0.25">
      <c r="B66" s="14">
        <v>8</v>
      </c>
      <c r="C66" s="41">
        <f>INDEX(aux!$W$2:$W$3,MATCH($B$7,aux!$V$2:$V$3,0))*$B66/10+MAX(INDEX(aux!$K$2:$K$3,MATCH(C$7,aux!$I$2:$I$3,0))*(IF(C$8=aux!$F$2,aux!$F$3,aux!$G$3))*INDEX(aux!$B$3:$C$7,MATCH($B$61,aux!$A$3:$A$7,0),(IF($B$6=aux!$B$2,1,2)))*($B66/10)^2,INDEX(aux!$K$2:$K$3,MATCH(C$7,aux!$I$2:$I$3,0))*VALUE(RIGHT($B$6,3))/(IF(C$8=aux!$F$2,aux!$F$4,aux!$G$4))*$B66/10,10*$B66/10,15)</f>
        <v>20</v>
      </c>
      <c r="D66" s="5">
        <f>INDEX(aux!$W$2:$W$3,MATCH($B$7,aux!$V$2:$V$3,0))*$B66/10+MAX(INDEX(aux!$K$2:$K$3,MATCH(D$7,aux!$I$2:$I$3,0))*(IF(D$8=aux!$F$2,aux!$F$3,aux!$G$3))*INDEX(aux!$B$3:$C$7,MATCH($B$61,aux!$A$3:$A$7,0),(IF($B$6=aux!$B$2,1,2)))*($B66/10)^2,INDEX(aux!$K$2:$K$3,MATCH(D$7,aux!$I$2:$I$3,0))*VALUE(RIGHT($B$6,3))/(IF(D$8=aux!$F$2,aux!$F$4,aux!$G$4))*$B66/10,10*$B66/10,15)</f>
        <v>28.571428571428573</v>
      </c>
      <c r="E66" s="5">
        <f>INDEX(aux!$W$2:$W$3,MATCH($B$7,aux!$V$2:$V$3,0))*$B66/10+MAX(INDEX(aux!$K$2:$K$3,MATCH(E$7,aux!$I$2:$I$3,0))*(IF(E$8=aux!$F$2,aux!$F$3,aux!$G$3))*INDEX(aux!$B$3:$C$7,MATCH($B$61,aux!$A$3:$A$7,0),(IF($B$6=aux!$B$2,1,2)))*($B66/10)^2,INDEX(aux!$K$2:$K$3,MATCH(E$7,aux!$I$2:$I$3,0))*VALUE(RIGHT($B$6,3))/(IF(E$8=aux!$F$2,aux!$F$4,aux!$G$4))*$B66/10,10*$B66/10,15)</f>
        <v>15</v>
      </c>
      <c r="F66" s="34">
        <f>INDEX(aux!$W$2:$W$3,MATCH($B$7,aux!$V$2:$V$3,0))*$B66/10+MAX(INDEX(aux!$K$2:$K$3,MATCH(F$7,aux!$I$2:$I$3,0))*(IF(F$8=aux!$F$2,aux!$F$3,aux!$G$3))*INDEX(aux!$B$3:$C$7,MATCH($B$61,aux!$A$3:$A$7,0),(IF($B$6=aux!$B$2,1,2)))*($B66/10)^2,INDEX(aux!$K$2:$K$3,MATCH(F$7,aux!$I$2:$I$3,0))*VALUE(RIGHT($B$6,3))/(IF(F$8=aux!$F$2,aux!$F$4,aux!$G$4))*$B66/10,10*$B66/10,15)</f>
        <v>20</v>
      </c>
      <c r="G66" s="9">
        <f>INDEX(aux!$N$3:$Q$4,MATCH(G$7,aux!$M$3:$M$4,0),IF($G$6=aux!$N$2,1)+IF($G$6=aux!$O$2,2)+IF($G$6=aux!$P$2,3)+IF($G$6=aux!$Q$2,4))*$C66</f>
        <v>20</v>
      </c>
      <c r="H66" s="9">
        <f>INDEX(aux!$N$3:$Q$4,MATCH(H$7,aux!$M$3:$M$4,0),IF($G$6=aux!$N$2,1)+IF($G$6=aux!$O$2,2)+IF($G$6=aux!$P$2,3)+IF($G$6=aux!$Q$2,4))*$D66</f>
        <v>28.571428571428573</v>
      </c>
      <c r="I66" s="9">
        <f>INDEX(aux!$N$3:$Q$4,MATCH(I$7,aux!$M$3:$M$4,0),IF($G$6=aux!$N$2,1)+IF($G$6=aux!$O$2,2)+IF($G$6=aux!$P$2,3)+IF($G$6=aux!$Q$2,4))*$C66</f>
        <v>20</v>
      </c>
      <c r="J66" s="37">
        <f>INDEX(aux!$N$3:$Q$4,MATCH(J$7,aux!$M$3:$M$4,0),IF($G$6=aux!$N$2,1)+IF($G$6=aux!$O$2,2)+IF($G$6=aux!$P$2,3)+IF($G$6=aux!$Q$2,4))*$D66</f>
        <v>28.571428571428573</v>
      </c>
      <c r="K66" s="9">
        <f>INDEX(aux!$N$3:$Q$4,MATCH(K$7,aux!$M$3:$M$4,0),IF($K$6=aux!$N$2,1)+IF($K$6=aux!$O$2,2)+IF($K$6=aux!$P$2,3)+IF($K$6=aux!$Q$2,4))*$C66</f>
        <v>24</v>
      </c>
      <c r="L66" s="9">
        <f>INDEX(aux!$N$3:$Q$4,MATCH(L$7,aux!$M$3:$M$4,0),IF($K$6=aux!$N$2,1)+IF($K$6=aux!$O$2,2)+IF($K$6=aux!$P$2,3)+IF($K$6=aux!$Q$2,4))*$D66</f>
        <v>34.285714285714285</v>
      </c>
      <c r="M66" s="9">
        <f>INDEX(aux!$N$3:$Q$4,MATCH(M$7,aux!$M$3:$M$4,0),IF($K$6=aux!$N$2,1)+IF($K$6=aux!$O$2,2)+IF($K$6=aux!$P$2,3)+IF($K$6=aux!$Q$2,4))*$C66</f>
        <v>32</v>
      </c>
      <c r="N66" s="37">
        <f>INDEX(aux!$N$3:$Q$4,MATCH(N$7,aux!$M$3:$M$4,0),IF($K$6=aux!$N$2,1)+IF($K$6=aux!$O$2,2)+IF($K$6=aux!$P$2,3)+IF($K$6=aux!$Q$2,4))*$D66</f>
        <v>45.714285714285722</v>
      </c>
      <c r="O66" s="9">
        <f>INDEX(aux!$N$3:$Q$4,MATCH(O$7,aux!$M$3:$M$4,0),IF($O$6=aux!$N$2,1)+IF($O$6=aux!$O$2,2)+IF($O$6=aux!$P$2,3)+IF($O$6=aux!$Q$2,4))*$C66</f>
        <v>26</v>
      </c>
      <c r="P66" s="9">
        <f>INDEX(aux!$N$3:$Q$4,MATCH(P$7,aux!$M$3:$M$4,0),IF($O$6=aux!$N$2,1)+IF($O$6=aux!$O$2,2)+IF($O$6=aux!$P$2,3)+IF($O$6=aux!$Q$2,4))*$D66</f>
        <v>37.142857142857146</v>
      </c>
      <c r="Q66" s="9">
        <f>INDEX(aux!$N$3:$Q$4,MATCH(Q$7,aux!$M$3:$M$4,0),IF($O$6=aux!$N$2,1)+IF($O$6=aux!$O$2,2)+IF($O$6=aux!$P$2,3)+IF($O$6=aux!$Q$2,4))*$C66</f>
        <v>36</v>
      </c>
      <c r="R66" s="37">
        <f>INDEX(aux!$N$3:$Q$4,MATCH(R$7,aux!$M$3:$M$4,0),IF($O$6=aux!$N$2,1)+IF($O$6=aux!$O$2,2)+IF($O$6=aux!$P$2,3)+IF($O$6=aux!$Q$2,4))*$D66</f>
        <v>51.428571428571431</v>
      </c>
      <c r="S66" s="9">
        <f>INDEX(aux!$N$3:$Q$4,MATCH(S$7,aux!$M$3:$M$4,0),IF($S$6=aux!$N$2,1)+IF($S$6=aux!$O$2,2)+IF($S$6=aux!$P$2,3)+IF($S$6=aux!$Q$2,4))*$C66</f>
        <v>28</v>
      </c>
      <c r="T66" s="9">
        <f>INDEX(aux!$N$3:$Q$4,MATCH(T$7,aux!$M$3:$M$4,0),IF($S$6=aux!$N$2,1)+IF($S$6=aux!$O$2,2)+IF($S$6=aux!$P$2,3)+IF($S$6=aux!$Q$2,4))*$D66</f>
        <v>40</v>
      </c>
      <c r="U66" s="9">
        <f>INDEX(aux!$N$3:$Q$4,MATCH(U$7,aux!$M$3:$M$4,0),IF($S$6=aux!$N$2,1)+IF($S$6=aux!$O$2,2)+IF($S$6=aux!$P$2,3)+IF($S$6=aux!$Q$2,4))*$C66</f>
        <v>40</v>
      </c>
      <c r="V66" s="15">
        <f>INDEX(aux!$N$3:$Q$4,MATCH(V$7,aux!$M$3:$M$4,0),IF($S$6=aux!$N$2,1)+IF($S$6=aux!$O$2,2)+IF($S$6=aux!$P$2,3)+IF($S$6=aux!$Q$2,4))*$D66</f>
        <v>57.142857142857146</v>
      </c>
    </row>
    <row r="67" spans="2:22" x14ac:dyDescent="0.25">
      <c r="B67" s="14">
        <v>10</v>
      </c>
      <c r="C67" s="41">
        <f>INDEX(aux!$W$2:$W$3,MATCH($B$7,aux!$V$2:$V$3,0))*$B67/10+MAX(INDEX(aux!$K$2:$K$3,MATCH(C$7,aux!$I$2:$I$3,0))*(IF(C$8=aux!$F$2,aux!$F$3,aux!$G$3))*INDEX(aux!$B$3:$C$7,MATCH($B$61,aux!$A$3:$A$7,0),(IF($B$6=aux!$B$2,1,2)))*($B67/10)^2,INDEX(aux!$K$2:$K$3,MATCH(C$7,aux!$I$2:$I$3,0))*VALUE(RIGHT($B$6,3))/(IF(C$8=aux!$F$2,aux!$F$4,aux!$G$4))*$B67/10,10*$B67/10,15)</f>
        <v>25</v>
      </c>
      <c r="D67" s="5">
        <f>INDEX(aux!$W$2:$W$3,MATCH($B$7,aux!$V$2:$V$3,0))*$B67/10+MAX(INDEX(aux!$K$2:$K$3,MATCH(D$7,aux!$I$2:$I$3,0))*(IF(D$8=aux!$F$2,aux!$F$3,aux!$G$3))*INDEX(aux!$B$3:$C$7,MATCH($B$61,aux!$A$3:$A$7,0),(IF($B$6=aux!$B$2,1,2)))*($B67/10)^2,INDEX(aux!$K$2:$K$3,MATCH(D$7,aux!$I$2:$I$3,0))*VALUE(RIGHT($B$6,3))/(IF(D$8=aux!$F$2,aux!$F$4,aux!$G$4))*$B67/10,10*$B67/10,15)</f>
        <v>35.714285714285715</v>
      </c>
      <c r="E67" s="5">
        <f>INDEX(aux!$W$2:$W$3,MATCH($B$7,aux!$V$2:$V$3,0))*$B67/10+MAX(INDEX(aux!$K$2:$K$3,MATCH(E$7,aux!$I$2:$I$3,0))*(IF(E$8=aux!$F$2,aux!$F$3,aux!$G$3))*INDEX(aux!$B$3:$C$7,MATCH($B$61,aux!$A$3:$A$7,0),(IF($B$6=aux!$B$2,1,2)))*($B67/10)^2,INDEX(aux!$K$2:$K$3,MATCH(E$7,aux!$I$2:$I$3,0))*VALUE(RIGHT($B$6,3))/(IF(E$8=aux!$F$2,aux!$F$4,aux!$G$4))*$B67/10,10*$B67/10,15)</f>
        <v>17.5</v>
      </c>
      <c r="F67" s="34">
        <f>INDEX(aux!$W$2:$W$3,MATCH($B$7,aux!$V$2:$V$3,0))*$B67/10+MAX(INDEX(aux!$K$2:$K$3,MATCH(F$7,aux!$I$2:$I$3,0))*(IF(F$8=aux!$F$2,aux!$F$3,aux!$G$3))*INDEX(aux!$B$3:$C$7,MATCH($B$61,aux!$A$3:$A$7,0),(IF($B$6=aux!$B$2,1,2)))*($B67/10)^2,INDEX(aux!$K$2:$K$3,MATCH(F$7,aux!$I$2:$I$3,0))*VALUE(RIGHT($B$6,3))/(IF(F$8=aux!$F$2,aux!$F$4,aux!$G$4))*$B67/10,10*$B67/10,15)</f>
        <v>25</v>
      </c>
      <c r="G67" s="9">
        <f>INDEX(aux!$N$3:$Q$4,MATCH(G$7,aux!$M$3:$M$4,0),IF($G$6=aux!$N$2,1)+IF($G$6=aux!$O$2,2)+IF($G$6=aux!$P$2,3)+IF($G$6=aux!$Q$2,4))*$C67</f>
        <v>25</v>
      </c>
      <c r="H67" s="9">
        <f>INDEX(aux!$N$3:$Q$4,MATCH(H$7,aux!$M$3:$M$4,0),IF($G$6=aux!$N$2,1)+IF($G$6=aux!$O$2,2)+IF($G$6=aux!$P$2,3)+IF($G$6=aux!$Q$2,4))*$D67</f>
        <v>35.714285714285715</v>
      </c>
      <c r="I67" s="9">
        <f>INDEX(aux!$N$3:$Q$4,MATCH(I$7,aux!$M$3:$M$4,0),IF($G$6=aux!$N$2,1)+IF($G$6=aux!$O$2,2)+IF($G$6=aux!$P$2,3)+IF($G$6=aux!$Q$2,4))*$C67</f>
        <v>25</v>
      </c>
      <c r="J67" s="37">
        <f>INDEX(aux!$N$3:$Q$4,MATCH(J$7,aux!$M$3:$M$4,0),IF($G$6=aux!$N$2,1)+IF($G$6=aux!$O$2,2)+IF($G$6=aux!$P$2,3)+IF($G$6=aux!$Q$2,4))*$D67</f>
        <v>35.714285714285715</v>
      </c>
      <c r="K67" s="9">
        <f>INDEX(aux!$N$3:$Q$4,MATCH(K$7,aux!$M$3:$M$4,0),IF($K$6=aux!$N$2,1)+IF($K$6=aux!$O$2,2)+IF($K$6=aux!$P$2,3)+IF($K$6=aux!$Q$2,4))*$C67</f>
        <v>30</v>
      </c>
      <c r="L67" s="9">
        <f>INDEX(aux!$N$3:$Q$4,MATCH(L$7,aux!$M$3:$M$4,0),IF($K$6=aux!$N$2,1)+IF($K$6=aux!$O$2,2)+IF($K$6=aux!$P$2,3)+IF($K$6=aux!$Q$2,4))*$D67</f>
        <v>42.857142857142854</v>
      </c>
      <c r="M67" s="9">
        <f>INDEX(aux!$N$3:$Q$4,MATCH(M$7,aux!$M$3:$M$4,0),IF($K$6=aux!$N$2,1)+IF($K$6=aux!$O$2,2)+IF($K$6=aux!$P$2,3)+IF($K$6=aux!$Q$2,4))*$C67</f>
        <v>40</v>
      </c>
      <c r="N67" s="37">
        <f>INDEX(aux!$N$3:$Q$4,MATCH(N$7,aux!$M$3:$M$4,0),IF($K$6=aux!$N$2,1)+IF($K$6=aux!$O$2,2)+IF($K$6=aux!$P$2,3)+IF($K$6=aux!$Q$2,4))*$D67</f>
        <v>57.142857142857146</v>
      </c>
      <c r="O67" s="9">
        <f>INDEX(aux!$N$3:$Q$4,MATCH(O$7,aux!$M$3:$M$4,0),IF($O$6=aux!$N$2,1)+IF($O$6=aux!$O$2,2)+IF($O$6=aux!$P$2,3)+IF($O$6=aux!$Q$2,4))*$C67</f>
        <v>32.5</v>
      </c>
      <c r="P67" s="9">
        <f>INDEX(aux!$N$3:$Q$4,MATCH(P$7,aux!$M$3:$M$4,0),IF($O$6=aux!$N$2,1)+IF($O$6=aux!$O$2,2)+IF($O$6=aux!$P$2,3)+IF($O$6=aux!$Q$2,4))*$D67</f>
        <v>46.428571428571431</v>
      </c>
      <c r="Q67" s="9">
        <f>INDEX(aux!$N$3:$Q$4,MATCH(Q$7,aux!$M$3:$M$4,0),IF($O$6=aux!$N$2,1)+IF($O$6=aux!$O$2,2)+IF($O$6=aux!$P$2,3)+IF($O$6=aux!$Q$2,4))*$C67</f>
        <v>45</v>
      </c>
      <c r="R67" s="37">
        <f>INDEX(aux!$N$3:$Q$4,MATCH(R$7,aux!$M$3:$M$4,0),IF($O$6=aux!$N$2,1)+IF($O$6=aux!$O$2,2)+IF($O$6=aux!$P$2,3)+IF($O$6=aux!$Q$2,4))*$D67</f>
        <v>64.285714285714292</v>
      </c>
      <c r="S67" s="9">
        <f>INDEX(aux!$N$3:$Q$4,MATCH(S$7,aux!$M$3:$M$4,0),IF($S$6=aux!$N$2,1)+IF($S$6=aux!$O$2,2)+IF($S$6=aux!$P$2,3)+IF($S$6=aux!$Q$2,4))*$C67</f>
        <v>35</v>
      </c>
      <c r="T67" s="9">
        <f>INDEX(aux!$N$3:$Q$4,MATCH(T$7,aux!$M$3:$M$4,0),IF($S$6=aux!$N$2,1)+IF($S$6=aux!$O$2,2)+IF($S$6=aux!$P$2,3)+IF($S$6=aux!$Q$2,4))*$D67</f>
        <v>50</v>
      </c>
      <c r="U67" s="9">
        <f>INDEX(aux!$N$3:$Q$4,MATCH(U$7,aux!$M$3:$M$4,0),IF($S$6=aux!$N$2,1)+IF($S$6=aux!$O$2,2)+IF($S$6=aux!$P$2,3)+IF($S$6=aux!$Q$2,4))*$C67</f>
        <v>50</v>
      </c>
      <c r="V67" s="15">
        <f>INDEX(aux!$N$3:$Q$4,MATCH(V$7,aux!$M$3:$M$4,0),IF($S$6=aux!$N$2,1)+IF($S$6=aux!$O$2,2)+IF($S$6=aux!$P$2,3)+IF($S$6=aux!$Q$2,4))*$D67</f>
        <v>71.428571428571431</v>
      </c>
    </row>
    <row r="68" spans="2:22" x14ac:dyDescent="0.25">
      <c r="B68" s="14">
        <v>12</v>
      </c>
      <c r="C68" s="41">
        <f>INDEX(aux!$W$2:$W$3,MATCH($B$7,aux!$V$2:$V$3,0))*$B68/10+MAX(INDEX(aux!$K$2:$K$3,MATCH(C$7,aux!$I$2:$I$3,0))*(IF(C$8=aux!$F$2,aux!$F$3,aux!$G$3))*INDEX(aux!$B$3:$C$7,MATCH($B$61,aux!$A$3:$A$7,0),(IF($B$6=aux!$B$2,1,2)))*($B68/10)^2,INDEX(aux!$K$2:$K$3,MATCH(C$7,aux!$I$2:$I$3,0))*VALUE(RIGHT($B$6,3))/(IF(C$8=aux!$F$2,aux!$F$4,aux!$G$4))*$B68/10,10*$B68/10,15)</f>
        <v>30</v>
      </c>
      <c r="D68" s="5">
        <f>INDEX(aux!$W$2:$W$3,MATCH($B$7,aux!$V$2:$V$3,0))*$B68/10+MAX(INDEX(aux!$K$2:$K$3,MATCH(D$7,aux!$I$2:$I$3,0))*(IF(D$8=aux!$F$2,aux!$F$3,aux!$G$3))*INDEX(aux!$B$3:$C$7,MATCH($B$61,aux!$A$3:$A$7,0),(IF($B$6=aux!$B$2,1,2)))*($B68/10)^2,INDEX(aux!$K$2:$K$3,MATCH(D$7,aux!$I$2:$I$3,0))*VALUE(RIGHT($B$6,3))/(IF(D$8=aux!$F$2,aux!$F$4,aux!$G$4))*$B68/10,10*$B68/10,15)</f>
        <v>42.857142857142854</v>
      </c>
      <c r="E68" s="5">
        <f>INDEX(aux!$W$2:$W$3,MATCH($B$7,aux!$V$2:$V$3,0))*$B68/10+MAX(INDEX(aux!$K$2:$K$3,MATCH(E$7,aux!$I$2:$I$3,0))*(IF(E$8=aux!$F$2,aux!$F$3,aux!$G$3))*INDEX(aux!$B$3:$C$7,MATCH($B$61,aux!$A$3:$A$7,0),(IF($B$6=aux!$B$2,1,2)))*($B68/10)^2,INDEX(aux!$K$2:$K$3,MATCH(E$7,aux!$I$2:$I$3,0))*VALUE(RIGHT($B$6,3))/(IF(E$8=aux!$F$2,aux!$F$4,aux!$G$4))*$B68/10,10*$B68/10,15)</f>
        <v>21</v>
      </c>
      <c r="F68" s="34">
        <f>INDEX(aux!$W$2:$W$3,MATCH($B$7,aux!$V$2:$V$3,0))*$B68/10+MAX(INDEX(aux!$K$2:$K$3,MATCH(F$7,aux!$I$2:$I$3,0))*(IF(F$8=aux!$F$2,aux!$F$3,aux!$G$3))*INDEX(aux!$B$3:$C$7,MATCH($B$61,aux!$A$3:$A$7,0),(IF($B$6=aux!$B$2,1,2)))*($B68/10)^2,INDEX(aux!$K$2:$K$3,MATCH(F$7,aux!$I$2:$I$3,0))*VALUE(RIGHT($B$6,3))/(IF(F$8=aux!$F$2,aux!$F$4,aux!$G$4))*$B68/10,10*$B68/10,15)</f>
        <v>30</v>
      </c>
      <c r="G68" s="9">
        <f>INDEX(aux!$N$3:$Q$4,MATCH(G$7,aux!$M$3:$M$4,0),IF($G$6=aux!$N$2,1)+IF($G$6=aux!$O$2,2)+IF($G$6=aux!$P$2,3)+IF($G$6=aux!$Q$2,4))*$C68</f>
        <v>30</v>
      </c>
      <c r="H68" s="9">
        <f>INDEX(aux!$N$3:$Q$4,MATCH(H$7,aux!$M$3:$M$4,0),IF($G$6=aux!$N$2,1)+IF($G$6=aux!$O$2,2)+IF($G$6=aux!$P$2,3)+IF($G$6=aux!$Q$2,4))*$D68</f>
        <v>42.857142857142854</v>
      </c>
      <c r="I68" s="9">
        <f>INDEX(aux!$N$3:$Q$4,MATCH(I$7,aux!$M$3:$M$4,0),IF($G$6=aux!$N$2,1)+IF($G$6=aux!$O$2,2)+IF($G$6=aux!$P$2,3)+IF($G$6=aux!$Q$2,4))*$C68</f>
        <v>30</v>
      </c>
      <c r="J68" s="37">
        <f>INDEX(aux!$N$3:$Q$4,MATCH(J$7,aux!$M$3:$M$4,0),IF($G$6=aux!$N$2,1)+IF($G$6=aux!$O$2,2)+IF($G$6=aux!$P$2,3)+IF($G$6=aux!$Q$2,4))*$D68</f>
        <v>42.857142857142854</v>
      </c>
      <c r="K68" s="9">
        <f>INDEX(aux!$N$3:$Q$4,MATCH(K$7,aux!$M$3:$M$4,0),IF($K$6=aux!$N$2,1)+IF($K$6=aux!$O$2,2)+IF($K$6=aux!$P$2,3)+IF($K$6=aux!$Q$2,4))*$C68</f>
        <v>36</v>
      </c>
      <c r="L68" s="9">
        <f>INDEX(aux!$N$3:$Q$4,MATCH(L$7,aux!$M$3:$M$4,0),IF($K$6=aux!$N$2,1)+IF($K$6=aux!$O$2,2)+IF($K$6=aux!$P$2,3)+IF($K$6=aux!$Q$2,4))*$D68</f>
        <v>51.428571428571423</v>
      </c>
      <c r="M68" s="9">
        <f>INDEX(aux!$N$3:$Q$4,MATCH(M$7,aux!$M$3:$M$4,0),IF($K$6=aux!$N$2,1)+IF($K$6=aux!$O$2,2)+IF($K$6=aux!$P$2,3)+IF($K$6=aux!$Q$2,4))*$C68</f>
        <v>48</v>
      </c>
      <c r="N68" s="37">
        <f>INDEX(aux!$N$3:$Q$4,MATCH(N$7,aux!$M$3:$M$4,0),IF($K$6=aux!$N$2,1)+IF($K$6=aux!$O$2,2)+IF($K$6=aux!$P$2,3)+IF($K$6=aux!$Q$2,4))*$D68</f>
        <v>68.571428571428569</v>
      </c>
      <c r="O68" s="9">
        <f>INDEX(aux!$N$3:$Q$4,MATCH(O$7,aux!$M$3:$M$4,0),IF($O$6=aux!$N$2,1)+IF($O$6=aux!$O$2,2)+IF($O$6=aux!$P$2,3)+IF($O$6=aux!$Q$2,4))*$C68</f>
        <v>39</v>
      </c>
      <c r="P68" s="9">
        <f>INDEX(aux!$N$3:$Q$4,MATCH(P$7,aux!$M$3:$M$4,0),IF($O$6=aux!$N$2,1)+IF($O$6=aux!$O$2,2)+IF($O$6=aux!$P$2,3)+IF($O$6=aux!$Q$2,4))*$D68</f>
        <v>55.714285714285715</v>
      </c>
      <c r="Q68" s="9">
        <f>INDEX(aux!$N$3:$Q$4,MATCH(Q$7,aux!$M$3:$M$4,0),IF($O$6=aux!$N$2,1)+IF($O$6=aux!$O$2,2)+IF($O$6=aux!$P$2,3)+IF($O$6=aux!$Q$2,4))*$C68</f>
        <v>54</v>
      </c>
      <c r="R68" s="37">
        <f>INDEX(aux!$N$3:$Q$4,MATCH(R$7,aux!$M$3:$M$4,0),IF($O$6=aux!$N$2,1)+IF($O$6=aux!$O$2,2)+IF($O$6=aux!$P$2,3)+IF($O$6=aux!$Q$2,4))*$D68</f>
        <v>77.142857142857139</v>
      </c>
      <c r="S68" s="9">
        <f>INDEX(aux!$N$3:$Q$4,MATCH(S$7,aux!$M$3:$M$4,0),IF($S$6=aux!$N$2,1)+IF($S$6=aux!$O$2,2)+IF($S$6=aux!$P$2,3)+IF($S$6=aux!$Q$2,4))*$C68</f>
        <v>42</v>
      </c>
      <c r="T68" s="9">
        <f>INDEX(aux!$N$3:$Q$4,MATCH(T$7,aux!$M$3:$M$4,0),IF($S$6=aux!$N$2,1)+IF($S$6=aux!$O$2,2)+IF($S$6=aux!$P$2,3)+IF($S$6=aux!$Q$2,4))*$D68</f>
        <v>59.999999999999993</v>
      </c>
      <c r="U68" s="9">
        <f>INDEX(aux!$N$3:$Q$4,MATCH(U$7,aux!$M$3:$M$4,0),IF($S$6=aux!$N$2,1)+IF($S$6=aux!$O$2,2)+IF($S$6=aux!$P$2,3)+IF($S$6=aux!$Q$2,4))*$C68</f>
        <v>60</v>
      </c>
      <c r="V68" s="15">
        <f>INDEX(aux!$N$3:$Q$4,MATCH(V$7,aux!$M$3:$M$4,0),IF($S$6=aux!$N$2,1)+IF($S$6=aux!$O$2,2)+IF($S$6=aux!$P$2,3)+IF($S$6=aux!$Q$2,4))*$D68</f>
        <v>85.714285714285708</v>
      </c>
    </row>
    <row r="69" spans="2:22" x14ac:dyDescent="0.25">
      <c r="B69" s="14">
        <v>14</v>
      </c>
      <c r="C69" s="41">
        <f>INDEX(aux!$W$2:$W$3,MATCH($B$7,aux!$V$2:$V$3,0))*$B69/10+MAX(INDEX(aux!$K$2:$K$3,MATCH(C$7,aux!$I$2:$I$3,0))*(IF(C$8=aux!$F$2,aux!$F$3,aux!$G$3))*INDEX(aux!$B$3:$C$7,MATCH($B$61,aux!$A$3:$A$7,0),(IF($B$6=aux!$B$2,1,2)))*($B69/10)^2,INDEX(aux!$K$2:$K$3,MATCH(C$7,aux!$I$2:$I$3,0))*VALUE(RIGHT($B$6,3))/(IF(C$8=aux!$F$2,aux!$F$4,aux!$G$4))*$B69/10,10*$B69/10,15)</f>
        <v>35</v>
      </c>
      <c r="D69" s="5">
        <f>INDEX(aux!$W$2:$W$3,MATCH($B$7,aux!$V$2:$V$3,0))*$B69/10+MAX(INDEX(aux!$K$2:$K$3,MATCH(D$7,aux!$I$2:$I$3,0))*(IF(D$8=aux!$F$2,aux!$F$3,aux!$G$3))*INDEX(aux!$B$3:$C$7,MATCH($B$61,aux!$A$3:$A$7,0),(IF($B$6=aux!$B$2,1,2)))*($B69/10)^2,INDEX(aux!$K$2:$K$3,MATCH(D$7,aux!$I$2:$I$3,0))*VALUE(RIGHT($B$6,3))/(IF(D$8=aux!$F$2,aux!$F$4,aux!$G$4))*$B69/10,10*$B69/10,15)</f>
        <v>50</v>
      </c>
      <c r="E69" s="5">
        <f>INDEX(aux!$W$2:$W$3,MATCH($B$7,aux!$V$2:$V$3,0))*$B69/10+MAX(INDEX(aux!$K$2:$K$3,MATCH(E$7,aux!$I$2:$I$3,0))*(IF(E$8=aux!$F$2,aux!$F$3,aux!$G$3))*INDEX(aux!$B$3:$C$7,MATCH($B$61,aux!$A$3:$A$7,0),(IF($B$6=aux!$B$2,1,2)))*($B69/10)^2,INDEX(aux!$K$2:$K$3,MATCH(E$7,aux!$I$2:$I$3,0))*VALUE(RIGHT($B$6,3))/(IF(E$8=aux!$F$2,aux!$F$4,aux!$G$4))*$B69/10,10*$B69/10,15)</f>
        <v>24.5</v>
      </c>
      <c r="F69" s="34">
        <f>INDEX(aux!$W$2:$W$3,MATCH($B$7,aux!$V$2:$V$3,0))*$B69/10+MAX(INDEX(aux!$K$2:$K$3,MATCH(F$7,aux!$I$2:$I$3,0))*(IF(F$8=aux!$F$2,aux!$F$3,aux!$G$3))*INDEX(aux!$B$3:$C$7,MATCH($B$61,aux!$A$3:$A$7,0),(IF($B$6=aux!$B$2,1,2)))*($B69/10)^2,INDEX(aux!$K$2:$K$3,MATCH(F$7,aux!$I$2:$I$3,0))*VALUE(RIGHT($B$6,3))/(IF(F$8=aux!$F$2,aux!$F$4,aux!$G$4))*$B69/10,10*$B69/10,15)</f>
        <v>35</v>
      </c>
      <c r="G69" s="9">
        <f>INDEX(aux!$N$3:$Q$4,MATCH(G$7,aux!$M$3:$M$4,0),IF($G$6=aux!$N$2,1)+IF($G$6=aux!$O$2,2)+IF($G$6=aux!$P$2,3)+IF($G$6=aux!$Q$2,4))*$C69</f>
        <v>35</v>
      </c>
      <c r="H69" s="9">
        <f>INDEX(aux!$N$3:$Q$4,MATCH(H$7,aux!$M$3:$M$4,0),IF($G$6=aux!$N$2,1)+IF($G$6=aux!$O$2,2)+IF($G$6=aux!$P$2,3)+IF($G$6=aux!$Q$2,4))*$D69</f>
        <v>50</v>
      </c>
      <c r="I69" s="9">
        <f>INDEX(aux!$N$3:$Q$4,MATCH(I$7,aux!$M$3:$M$4,0),IF($G$6=aux!$N$2,1)+IF($G$6=aux!$O$2,2)+IF($G$6=aux!$P$2,3)+IF($G$6=aux!$Q$2,4))*$C69</f>
        <v>35</v>
      </c>
      <c r="J69" s="37">
        <f>INDEX(aux!$N$3:$Q$4,MATCH(J$7,aux!$M$3:$M$4,0),IF($G$6=aux!$N$2,1)+IF($G$6=aux!$O$2,2)+IF($G$6=aux!$P$2,3)+IF($G$6=aux!$Q$2,4))*$D69</f>
        <v>50</v>
      </c>
      <c r="K69" s="9">
        <f>INDEX(aux!$N$3:$Q$4,MATCH(K$7,aux!$M$3:$M$4,0),IF($K$6=aux!$N$2,1)+IF($K$6=aux!$O$2,2)+IF($K$6=aux!$P$2,3)+IF($K$6=aux!$Q$2,4))*$C69</f>
        <v>42</v>
      </c>
      <c r="L69" s="9">
        <f>INDEX(aux!$N$3:$Q$4,MATCH(L$7,aux!$M$3:$M$4,0),IF($K$6=aux!$N$2,1)+IF($K$6=aux!$O$2,2)+IF($K$6=aux!$P$2,3)+IF($K$6=aux!$Q$2,4))*$D69</f>
        <v>60</v>
      </c>
      <c r="M69" s="9">
        <f>INDEX(aux!$N$3:$Q$4,MATCH(M$7,aux!$M$3:$M$4,0),IF($K$6=aux!$N$2,1)+IF($K$6=aux!$O$2,2)+IF($K$6=aux!$P$2,3)+IF($K$6=aux!$Q$2,4))*$C69</f>
        <v>56</v>
      </c>
      <c r="N69" s="37">
        <f>INDEX(aux!$N$3:$Q$4,MATCH(N$7,aux!$M$3:$M$4,0),IF($K$6=aux!$N$2,1)+IF($K$6=aux!$O$2,2)+IF($K$6=aux!$P$2,3)+IF($K$6=aux!$Q$2,4))*$D69</f>
        <v>80</v>
      </c>
      <c r="O69" s="9">
        <f>INDEX(aux!$N$3:$Q$4,MATCH(O$7,aux!$M$3:$M$4,0),IF($O$6=aux!$N$2,1)+IF($O$6=aux!$O$2,2)+IF($O$6=aux!$P$2,3)+IF($O$6=aux!$Q$2,4))*$C69</f>
        <v>45.5</v>
      </c>
      <c r="P69" s="9">
        <f>INDEX(aux!$N$3:$Q$4,MATCH(P$7,aux!$M$3:$M$4,0),IF($O$6=aux!$N$2,1)+IF($O$6=aux!$O$2,2)+IF($O$6=aux!$P$2,3)+IF($O$6=aux!$Q$2,4))*$D69</f>
        <v>65</v>
      </c>
      <c r="Q69" s="9">
        <f>INDEX(aux!$N$3:$Q$4,MATCH(Q$7,aux!$M$3:$M$4,0),IF($O$6=aux!$N$2,1)+IF($O$6=aux!$O$2,2)+IF($O$6=aux!$P$2,3)+IF($O$6=aux!$Q$2,4))*$C69</f>
        <v>63</v>
      </c>
      <c r="R69" s="37">
        <f>INDEX(aux!$N$3:$Q$4,MATCH(R$7,aux!$M$3:$M$4,0),IF($O$6=aux!$N$2,1)+IF($O$6=aux!$O$2,2)+IF($O$6=aux!$P$2,3)+IF($O$6=aux!$Q$2,4))*$D69</f>
        <v>90</v>
      </c>
      <c r="S69" s="9">
        <f>INDEX(aux!$N$3:$Q$4,MATCH(S$7,aux!$M$3:$M$4,0),IF($S$6=aux!$N$2,1)+IF($S$6=aux!$O$2,2)+IF($S$6=aux!$P$2,3)+IF($S$6=aux!$Q$2,4))*$C69</f>
        <v>49</v>
      </c>
      <c r="T69" s="9">
        <f>INDEX(aux!$N$3:$Q$4,MATCH(T$7,aux!$M$3:$M$4,0),IF($S$6=aux!$N$2,1)+IF($S$6=aux!$O$2,2)+IF($S$6=aux!$P$2,3)+IF($S$6=aux!$Q$2,4))*$D69</f>
        <v>70</v>
      </c>
      <c r="U69" s="9">
        <f>INDEX(aux!$N$3:$Q$4,MATCH(U$7,aux!$M$3:$M$4,0),IF($S$6=aux!$N$2,1)+IF($S$6=aux!$O$2,2)+IF($S$6=aux!$P$2,3)+IF($S$6=aux!$Q$2,4))*$C69</f>
        <v>70</v>
      </c>
      <c r="V69" s="15">
        <f>INDEX(aux!$N$3:$Q$4,MATCH(V$7,aux!$M$3:$M$4,0),IF($S$6=aux!$N$2,1)+IF($S$6=aux!$O$2,2)+IF($S$6=aux!$P$2,3)+IF($S$6=aux!$Q$2,4))*$D69</f>
        <v>100</v>
      </c>
    </row>
    <row r="70" spans="2:22" x14ac:dyDescent="0.25">
      <c r="B70" s="14">
        <v>16</v>
      </c>
      <c r="C70" s="41">
        <f>INDEX(aux!$W$2:$W$3,MATCH($B$7,aux!$V$2:$V$3,0))*$B70/10+MAX(INDEX(aux!$K$2:$K$3,MATCH(C$7,aux!$I$2:$I$3,0))*(IF(C$8=aux!$F$2,aux!$F$3,aux!$G$3))*INDEX(aux!$B$3:$C$7,MATCH($B$61,aux!$A$3:$A$7,0),(IF($B$6=aux!$B$2,1,2)))*($B70/10)^2,INDEX(aux!$K$2:$K$3,MATCH(C$7,aux!$I$2:$I$3,0))*VALUE(RIGHT($B$6,3))/(IF(C$8=aux!$F$2,aux!$F$4,aux!$G$4))*$B70/10,10*$B70/10,15)</f>
        <v>40</v>
      </c>
      <c r="D70" s="5">
        <f>INDEX(aux!$W$2:$W$3,MATCH($B$7,aux!$V$2:$V$3,0))*$B70/10+MAX(INDEX(aux!$K$2:$K$3,MATCH(D$7,aux!$I$2:$I$3,0))*(IF(D$8=aux!$F$2,aux!$F$3,aux!$G$3))*INDEX(aux!$B$3:$C$7,MATCH($B$61,aux!$A$3:$A$7,0),(IF($B$6=aux!$B$2,1,2)))*($B70/10)^2,INDEX(aux!$K$2:$K$3,MATCH(D$7,aux!$I$2:$I$3,0))*VALUE(RIGHT($B$6,3))/(IF(D$8=aux!$F$2,aux!$F$4,aux!$G$4))*$B70/10,10*$B70/10,15)</f>
        <v>57.142857142857146</v>
      </c>
      <c r="E70" s="5">
        <f>INDEX(aux!$W$2:$W$3,MATCH($B$7,aux!$V$2:$V$3,0))*$B70/10+MAX(INDEX(aux!$K$2:$K$3,MATCH(E$7,aux!$I$2:$I$3,0))*(IF(E$8=aux!$F$2,aux!$F$3,aux!$G$3))*INDEX(aux!$B$3:$C$7,MATCH($B$61,aux!$A$3:$A$7,0),(IF($B$6=aux!$B$2,1,2)))*($B70/10)^2,INDEX(aux!$K$2:$K$3,MATCH(E$7,aux!$I$2:$I$3,0))*VALUE(RIGHT($B$6,3))/(IF(E$8=aux!$F$2,aux!$F$4,aux!$G$4))*$B70/10,10*$B70/10,15)</f>
        <v>28</v>
      </c>
      <c r="F70" s="34">
        <f>INDEX(aux!$W$2:$W$3,MATCH($B$7,aux!$V$2:$V$3,0))*$B70/10+MAX(INDEX(aux!$K$2:$K$3,MATCH(F$7,aux!$I$2:$I$3,0))*(IF(F$8=aux!$F$2,aux!$F$3,aux!$G$3))*INDEX(aux!$B$3:$C$7,MATCH($B$61,aux!$A$3:$A$7,0),(IF($B$6=aux!$B$2,1,2)))*($B70/10)^2,INDEX(aux!$K$2:$K$3,MATCH(F$7,aux!$I$2:$I$3,0))*VALUE(RIGHT($B$6,3))/(IF(F$8=aux!$F$2,aux!$F$4,aux!$G$4))*$B70/10,10*$B70/10,15)</f>
        <v>40</v>
      </c>
      <c r="G70" s="9">
        <f>INDEX(aux!$N$3:$Q$4,MATCH(G$7,aux!$M$3:$M$4,0),IF($G$6=aux!$N$2,1)+IF($G$6=aux!$O$2,2)+IF($G$6=aux!$P$2,3)+IF($G$6=aux!$Q$2,4))*$C70</f>
        <v>40</v>
      </c>
      <c r="H70" s="9">
        <f>INDEX(aux!$N$3:$Q$4,MATCH(H$7,aux!$M$3:$M$4,0),IF($G$6=aux!$N$2,1)+IF($G$6=aux!$O$2,2)+IF($G$6=aux!$P$2,3)+IF($G$6=aux!$Q$2,4))*$D70</f>
        <v>57.142857142857146</v>
      </c>
      <c r="I70" s="9">
        <f>INDEX(aux!$N$3:$Q$4,MATCH(I$7,aux!$M$3:$M$4,0),IF($G$6=aux!$N$2,1)+IF($G$6=aux!$O$2,2)+IF($G$6=aux!$P$2,3)+IF($G$6=aux!$Q$2,4))*$C70</f>
        <v>40</v>
      </c>
      <c r="J70" s="37">
        <f>INDEX(aux!$N$3:$Q$4,MATCH(J$7,aux!$M$3:$M$4,0),IF($G$6=aux!$N$2,1)+IF($G$6=aux!$O$2,2)+IF($G$6=aux!$P$2,3)+IF($G$6=aux!$Q$2,4))*$D70</f>
        <v>57.142857142857146</v>
      </c>
      <c r="K70" s="9">
        <f>INDEX(aux!$N$3:$Q$4,MATCH(K$7,aux!$M$3:$M$4,0),IF($K$6=aux!$N$2,1)+IF($K$6=aux!$O$2,2)+IF($K$6=aux!$P$2,3)+IF($K$6=aux!$Q$2,4))*$C70</f>
        <v>48</v>
      </c>
      <c r="L70" s="9">
        <f>INDEX(aux!$N$3:$Q$4,MATCH(L$7,aux!$M$3:$M$4,0),IF($K$6=aux!$N$2,1)+IF($K$6=aux!$O$2,2)+IF($K$6=aux!$P$2,3)+IF($K$6=aux!$Q$2,4))*$D70</f>
        <v>68.571428571428569</v>
      </c>
      <c r="M70" s="9">
        <f>INDEX(aux!$N$3:$Q$4,MATCH(M$7,aux!$M$3:$M$4,0),IF($K$6=aux!$N$2,1)+IF($K$6=aux!$O$2,2)+IF($K$6=aux!$P$2,3)+IF($K$6=aux!$Q$2,4))*$C70</f>
        <v>64</v>
      </c>
      <c r="N70" s="37">
        <f>INDEX(aux!$N$3:$Q$4,MATCH(N$7,aux!$M$3:$M$4,0),IF($K$6=aux!$N$2,1)+IF($K$6=aux!$O$2,2)+IF($K$6=aux!$P$2,3)+IF($K$6=aux!$Q$2,4))*$D70</f>
        <v>91.428571428571445</v>
      </c>
      <c r="O70" s="9">
        <f>INDEX(aux!$N$3:$Q$4,MATCH(O$7,aux!$M$3:$M$4,0),IF($O$6=aux!$N$2,1)+IF($O$6=aux!$O$2,2)+IF($O$6=aux!$P$2,3)+IF($O$6=aux!$Q$2,4))*$C70</f>
        <v>52</v>
      </c>
      <c r="P70" s="9">
        <f>INDEX(aux!$N$3:$Q$4,MATCH(P$7,aux!$M$3:$M$4,0),IF($O$6=aux!$N$2,1)+IF($O$6=aux!$O$2,2)+IF($O$6=aux!$P$2,3)+IF($O$6=aux!$Q$2,4))*$D70</f>
        <v>74.285714285714292</v>
      </c>
      <c r="Q70" s="9">
        <f>INDEX(aux!$N$3:$Q$4,MATCH(Q$7,aux!$M$3:$M$4,0),IF($O$6=aux!$N$2,1)+IF($O$6=aux!$O$2,2)+IF($O$6=aux!$P$2,3)+IF($O$6=aux!$Q$2,4))*$C70</f>
        <v>72</v>
      </c>
      <c r="R70" s="37">
        <f>INDEX(aux!$N$3:$Q$4,MATCH(R$7,aux!$M$3:$M$4,0),IF($O$6=aux!$N$2,1)+IF($O$6=aux!$O$2,2)+IF($O$6=aux!$P$2,3)+IF($O$6=aux!$Q$2,4))*$D70</f>
        <v>102.85714285714286</v>
      </c>
      <c r="S70" s="9">
        <f>INDEX(aux!$N$3:$Q$4,MATCH(S$7,aux!$M$3:$M$4,0),IF($S$6=aux!$N$2,1)+IF($S$6=aux!$O$2,2)+IF($S$6=aux!$P$2,3)+IF($S$6=aux!$Q$2,4))*$C70</f>
        <v>56</v>
      </c>
      <c r="T70" s="9">
        <f>INDEX(aux!$N$3:$Q$4,MATCH(T$7,aux!$M$3:$M$4,0),IF($S$6=aux!$N$2,1)+IF($S$6=aux!$O$2,2)+IF($S$6=aux!$P$2,3)+IF($S$6=aux!$Q$2,4))*$D70</f>
        <v>80</v>
      </c>
      <c r="U70" s="9">
        <f>INDEX(aux!$N$3:$Q$4,MATCH(U$7,aux!$M$3:$M$4,0),IF($S$6=aux!$N$2,1)+IF($S$6=aux!$O$2,2)+IF($S$6=aux!$P$2,3)+IF($S$6=aux!$Q$2,4))*$C70</f>
        <v>80</v>
      </c>
      <c r="V70" s="15">
        <f>INDEX(aux!$N$3:$Q$4,MATCH(V$7,aux!$M$3:$M$4,0),IF($S$6=aux!$N$2,1)+IF($S$6=aux!$O$2,2)+IF($S$6=aux!$P$2,3)+IF($S$6=aux!$Q$2,4))*$D70</f>
        <v>114.28571428571429</v>
      </c>
    </row>
    <row r="71" spans="2:22" x14ac:dyDescent="0.25">
      <c r="B71" s="14">
        <v>20</v>
      </c>
      <c r="C71" s="41">
        <f>INDEX(aux!$W$2:$W$3,MATCH($B$7,aux!$V$2:$V$3,0))*$B71/10+MAX(INDEX(aux!$K$2:$K$3,MATCH(C$7,aux!$I$2:$I$3,0))*(IF(C$8=aux!$F$2,aux!$F$3,aux!$G$3))*INDEX(aux!$B$3:$C$7,MATCH($B$61,aux!$A$3:$A$7,0),(IF($B$6=aux!$B$2,1,2)))*($B71/10)^2,INDEX(aux!$K$2:$K$3,MATCH(C$7,aux!$I$2:$I$3,0))*VALUE(RIGHT($B$6,3))/(IF(C$8=aux!$F$2,aux!$F$4,aux!$G$4))*$B71/10,10*$B71/10,15)</f>
        <v>50</v>
      </c>
      <c r="D71" s="5">
        <f>INDEX(aux!$W$2:$W$3,MATCH($B$7,aux!$V$2:$V$3,0))*$B71/10+MAX(INDEX(aux!$K$2:$K$3,MATCH(D$7,aux!$I$2:$I$3,0))*(IF(D$8=aux!$F$2,aux!$F$3,aux!$G$3))*INDEX(aux!$B$3:$C$7,MATCH($B$61,aux!$A$3:$A$7,0),(IF($B$6=aux!$B$2,1,2)))*($B71/10)^2,INDEX(aux!$K$2:$K$3,MATCH(D$7,aux!$I$2:$I$3,0))*VALUE(RIGHT($B$6,3))/(IF(D$8=aux!$F$2,aux!$F$4,aux!$G$4))*$B71/10,10*$B71/10,15)</f>
        <v>71.428571428571431</v>
      </c>
      <c r="E71" s="5">
        <f>INDEX(aux!$W$2:$W$3,MATCH($B$7,aux!$V$2:$V$3,0))*$B71/10+MAX(INDEX(aux!$K$2:$K$3,MATCH(E$7,aux!$I$2:$I$3,0))*(IF(E$8=aux!$F$2,aux!$F$3,aux!$G$3))*INDEX(aux!$B$3:$C$7,MATCH($B$61,aux!$A$3:$A$7,0),(IF($B$6=aux!$B$2,1,2)))*($B71/10)^2,INDEX(aux!$K$2:$K$3,MATCH(E$7,aux!$I$2:$I$3,0))*VALUE(RIGHT($B$6,3))/(IF(E$8=aux!$F$2,aux!$F$4,aux!$G$4))*$B71/10,10*$B71/10,15)</f>
        <v>35</v>
      </c>
      <c r="F71" s="34">
        <f>INDEX(aux!$W$2:$W$3,MATCH($B$7,aux!$V$2:$V$3,0))*$B71/10+MAX(INDEX(aux!$K$2:$K$3,MATCH(F$7,aux!$I$2:$I$3,0))*(IF(F$8=aux!$F$2,aux!$F$3,aux!$G$3))*INDEX(aux!$B$3:$C$7,MATCH($B$61,aux!$A$3:$A$7,0),(IF($B$6=aux!$B$2,1,2)))*($B71/10)^2,INDEX(aux!$K$2:$K$3,MATCH(F$7,aux!$I$2:$I$3,0))*VALUE(RIGHT($B$6,3))/(IF(F$8=aux!$F$2,aux!$F$4,aux!$G$4))*$B71/10,10*$B71/10,15)</f>
        <v>50</v>
      </c>
      <c r="G71" s="9">
        <f>INDEX(aux!$N$3:$Q$4,MATCH(G$7,aux!$M$3:$M$4,0),IF($G$6=aux!$N$2,1)+IF($G$6=aux!$O$2,2)+IF($G$6=aux!$P$2,3)+IF($G$6=aux!$Q$2,4))*$C71</f>
        <v>50</v>
      </c>
      <c r="H71" s="9">
        <f>INDEX(aux!$N$3:$Q$4,MATCH(H$7,aux!$M$3:$M$4,0),IF($G$6=aux!$N$2,1)+IF($G$6=aux!$O$2,2)+IF($G$6=aux!$P$2,3)+IF($G$6=aux!$Q$2,4))*$D71</f>
        <v>71.428571428571431</v>
      </c>
      <c r="I71" s="9">
        <f>INDEX(aux!$N$3:$Q$4,MATCH(I$7,aux!$M$3:$M$4,0),IF($G$6=aux!$N$2,1)+IF($G$6=aux!$O$2,2)+IF($G$6=aux!$P$2,3)+IF($G$6=aux!$Q$2,4))*$C71</f>
        <v>50</v>
      </c>
      <c r="J71" s="37">
        <f>INDEX(aux!$N$3:$Q$4,MATCH(J$7,aux!$M$3:$M$4,0),IF($G$6=aux!$N$2,1)+IF($G$6=aux!$O$2,2)+IF($G$6=aux!$P$2,3)+IF($G$6=aux!$Q$2,4))*$D71</f>
        <v>71.428571428571431</v>
      </c>
      <c r="K71" s="9">
        <f>INDEX(aux!$N$3:$Q$4,MATCH(K$7,aux!$M$3:$M$4,0),IF($K$6=aux!$N$2,1)+IF($K$6=aux!$O$2,2)+IF($K$6=aux!$P$2,3)+IF($K$6=aux!$Q$2,4))*$C71</f>
        <v>60</v>
      </c>
      <c r="L71" s="9">
        <f>INDEX(aux!$N$3:$Q$4,MATCH(L$7,aux!$M$3:$M$4,0),IF($K$6=aux!$N$2,1)+IF($K$6=aux!$O$2,2)+IF($K$6=aux!$P$2,3)+IF($K$6=aux!$Q$2,4))*$D71</f>
        <v>85.714285714285708</v>
      </c>
      <c r="M71" s="9">
        <f>INDEX(aux!$N$3:$Q$4,MATCH(M$7,aux!$M$3:$M$4,0),IF($K$6=aux!$N$2,1)+IF($K$6=aux!$O$2,2)+IF($K$6=aux!$P$2,3)+IF($K$6=aux!$Q$2,4))*$C71</f>
        <v>80</v>
      </c>
      <c r="N71" s="37">
        <f>INDEX(aux!$N$3:$Q$4,MATCH(N$7,aux!$M$3:$M$4,0),IF($K$6=aux!$N$2,1)+IF($K$6=aux!$O$2,2)+IF($K$6=aux!$P$2,3)+IF($K$6=aux!$Q$2,4))*$D71</f>
        <v>114.28571428571429</v>
      </c>
      <c r="O71" s="9">
        <f>INDEX(aux!$N$3:$Q$4,MATCH(O$7,aux!$M$3:$M$4,0),IF($O$6=aux!$N$2,1)+IF($O$6=aux!$O$2,2)+IF($O$6=aux!$P$2,3)+IF($O$6=aux!$Q$2,4))*$C71</f>
        <v>65</v>
      </c>
      <c r="P71" s="9">
        <f>INDEX(aux!$N$3:$Q$4,MATCH(P$7,aux!$M$3:$M$4,0),IF($O$6=aux!$N$2,1)+IF($O$6=aux!$O$2,2)+IF($O$6=aux!$P$2,3)+IF($O$6=aux!$Q$2,4))*$D71</f>
        <v>92.857142857142861</v>
      </c>
      <c r="Q71" s="9">
        <f>INDEX(aux!$N$3:$Q$4,MATCH(Q$7,aux!$M$3:$M$4,0),IF($O$6=aux!$N$2,1)+IF($O$6=aux!$O$2,2)+IF($O$6=aux!$P$2,3)+IF($O$6=aux!$Q$2,4))*$C71</f>
        <v>90</v>
      </c>
      <c r="R71" s="37">
        <f>INDEX(aux!$N$3:$Q$4,MATCH(R$7,aux!$M$3:$M$4,0),IF($O$6=aux!$N$2,1)+IF($O$6=aux!$O$2,2)+IF($O$6=aux!$P$2,3)+IF($O$6=aux!$Q$2,4))*$D71</f>
        <v>128.57142857142858</v>
      </c>
      <c r="S71" s="9">
        <f>INDEX(aux!$N$3:$Q$4,MATCH(S$7,aux!$M$3:$M$4,0),IF($S$6=aux!$N$2,1)+IF($S$6=aux!$O$2,2)+IF($S$6=aux!$P$2,3)+IF($S$6=aux!$Q$2,4))*$C71</f>
        <v>70</v>
      </c>
      <c r="T71" s="9">
        <f>INDEX(aux!$N$3:$Q$4,MATCH(T$7,aux!$M$3:$M$4,0),IF($S$6=aux!$N$2,1)+IF($S$6=aux!$O$2,2)+IF($S$6=aux!$P$2,3)+IF($S$6=aux!$Q$2,4))*$D71</f>
        <v>100</v>
      </c>
      <c r="U71" s="9">
        <f>INDEX(aux!$N$3:$Q$4,MATCH(U$7,aux!$M$3:$M$4,0),IF($S$6=aux!$N$2,1)+IF($S$6=aux!$O$2,2)+IF($S$6=aux!$P$2,3)+IF($S$6=aux!$Q$2,4))*$C71</f>
        <v>100</v>
      </c>
      <c r="V71" s="15">
        <f>INDEX(aux!$N$3:$Q$4,MATCH(V$7,aux!$M$3:$M$4,0),IF($S$6=aux!$N$2,1)+IF($S$6=aux!$O$2,2)+IF($S$6=aux!$P$2,3)+IF($S$6=aux!$Q$2,4))*$D71</f>
        <v>142.85714285714286</v>
      </c>
    </row>
    <row r="72" spans="2:22" x14ac:dyDescent="0.25">
      <c r="B72" s="14">
        <v>25</v>
      </c>
      <c r="C72" s="41">
        <f>INDEX(aux!$W$2:$W$3,MATCH($B$7,aux!$V$2:$V$3,0))*$B72/10+MAX(INDEX(aux!$K$2:$K$3,MATCH(C$7,aux!$I$2:$I$3,0))*(IF(C$8=aux!$F$2,aux!$F$3,aux!$G$3))*INDEX(aux!$B$3:$C$7,MATCH($B$61,aux!$A$3:$A$7,0),(IF($B$6=aux!$B$2,1,2)))*($B72/10)^2,INDEX(aux!$K$2:$K$3,MATCH(C$7,aux!$I$2:$I$3,0))*VALUE(RIGHT($B$6,3))/(IF(C$8=aux!$F$2,aux!$F$4,aux!$G$4))*$B72/10,10*$B72/10,15)</f>
        <v>62.5</v>
      </c>
      <c r="D72" s="5">
        <f>INDEX(aux!$W$2:$W$3,MATCH($B$7,aux!$V$2:$V$3,0))*$B72/10+MAX(INDEX(aux!$K$2:$K$3,MATCH(D$7,aux!$I$2:$I$3,0))*(IF(D$8=aux!$F$2,aux!$F$3,aux!$G$3))*INDEX(aux!$B$3:$C$7,MATCH($B$61,aux!$A$3:$A$7,0),(IF($B$6=aux!$B$2,1,2)))*($B72/10)^2,INDEX(aux!$K$2:$K$3,MATCH(D$7,aux!$I$2:$I$3,0))*VALUE(RIGHT($B$6,3))/(IF(D$8=aux!$F$2,aux!$F$4,aux!$G$4))*$B72/10,10*$B72/10,15)</f>
        <v>89.285714285714292</v>
      </c>
      <c r="E72" s="5">
        <f>INDEX(aux!$W$2:$W$3,MATCH($B$7,aux!$V$2:$V$3,0))*$B72/10+MAX(INDEX(aux!$K$2:$K$3,MATCH(E$7,aux!$I$2:$I$3,0))*(IF(E$8=aux!$F$2,aux!$F$3,aux!$G$3))*INDEX(aux!$B$3:$C$7,MATCH($B$61,aux!$A$3:$A$7,0),(IF($B$6=aux!$B$2,1,2)))*($B72/10)^2,INDEX(aux!$K$2:$K$3,MATCH(E$7,aux!$I$2:$I$3,0))*VALUE(RIGHT($B$6,3))/(IF(E$8=aux!$F$2,aux!$F$4,aux!$G$4))*$B72/10,10*$B72/10,15)</f>
        <v>43.75</v>
      </c>
      <c r="F72" s="34">
        <f>INDEX(aux!$W$2:$W$3,MATCH($B$7,aux!$V$2:$V$3,0))*$B72/10+MAX(INDEX(aux!$K$2:$K$3,MATCH(F$7,aux!$I$2:$I$3,0))*(IF(F$8=aux!$F$2,aux!$F$3,aux!$G$3))*INDEX(aux!$B$3:$C$7,MATCH($B$61,aux!$A$3:$A$7,0),(IF($B$6=aux!$B$2,1,2)))*($B72/10)^2,INDEX(aux!$K$2:$K$3,MATCH(F$7,aux!$I$2:$I$3,0))*VALUE(RIGHT($B$6,3))/(IF(F$8=aux!$F$2,aux!$F$4,aux!$G$4))*$B72/10,10*$B72/10,15)</f>
        <v>62.5</v>
      </c>
      <c r="G72" s="9">
        <f>INDEX(aux!$N$3:$Q$4,MATCH(G$7,aux!$M$3:$M$4,0),IF($G$6=aux!$N$2,1)+IF($G$6=aux!$O$2,2)+IF($G$6=aux!$P$2,3)+IF($G$6=aux!$Q$2,4))*$C72</f>
        <v>62.5</v>
      </c>
      <c r="H72" s="9">
        <f>INDEX(aux!$N$3:$Q$4,MATCH(H$7,aux!$M$3:$M$4,0),IF($G$6=aux!$N$2,1)+IF($G$6=aux!$O$2,2)+IF($G$6=aux!$P$2,3)+IF($G$6=aux!$Q$2,4))*$D72</f>
        <v>89.285714285714292</v>
      </c>
      <c r="I72" s="9">
        <f>INDEX(aux!$N$3:$Q$4,MATCH(I$7,aux!$M$3:$M$4,0),IF($G$6=aux!$N$2,1)+IF($G$6=aux!$O$2,2)+IF($G$6=aux!$P$2,3)+IF($G$6=aux!$Q$2,4))*$C72</f>
        <v>62.5</v>
      </c>
      <c r="J72" s="37">
        <f>INDEX(aux!$N$3:$Q$4,MATCH(J$7,aux!$M$3:$M$4,0),IF($G$6=aux!$N$2,1)+IF($G$6=aux!$O$2,2)+IF($G$6=aux!$P$2,3)+IF($G$6=aux!$Q$2,4))*$D72</f>
        <v>89.285714285714292</v>
      </c>
      <c r="K72" s="9">
        <f>INDEX(aux!$N$3:$Q$4,MATCH(K$7,aux!$M$3:$M$4,0),IF($K$6=aux!$N$2,1)+IF($K$6=aux!$O$2,2)+IF($K$6=aux!$P$2,3)+IF($K$6=aux!$Q$2,4))*$C72</f>
        <v>75</v>
      </c>
      <c r="L72" s="9">
        <f>INDEX(aux!$N$3:$Q$4,MATCH(L$7,aux!$M$3:$M$4,0),IF($K$6=aux!$N$2,1)+IF($K$6=aux!$O$2,2)+IF($K$6=aux!$P$2,3)+IF($K$6=aux!$Q$2,4))*$D72</f>
        <v>107.14285714285715</v>
      </c>
      <c r="M72" s="9">
        <f>INDEX(aux!$N$3:$Q$4,MATCH(M$7,aux!$M$3:$M$4,0),IF($K$6=aux!$N$2,1)+IF($K$6=aux!$O$2,2)+IF($K$6=aux!$P$2,3)+IF($K$6=aux!$Q$2,4))*$C72</f>
        <v>100</v>
      </c>
      <c r="N72" s="37">
        <f>INDEX(aux!$N$3:$Q$4,MATCH(N$7,aux!$M$3:$M$4,0),IF($K$6=aux!$N$2,1)+IF($K$6=aux!$O$2,2)+IF($K$6=aux!$P$2,3)+IF($K$6=aux!$Q$2,4))*$D72</f>
        <v>142.85714285714286</v>
      </c>
      <c r="O72" s="9">
        <f>INDEX(aux!$N$3:$Q$4,MATCH(O$7,aux!$M$3:$M$4,0),IF($O$6=aux!$N$2,1)+IF($O$6=aux!$O$2,2)+IF($O$6=aux!$P$2,3)+IF($O$6=aux!$Q$2,4))*$C72</f>
        <v>81.25</v>
      </c>
      <c r="P72" s="9">
        <f>INDEX(aux!$N$3:$Q$4,MATCH(P$7,aux!$M$3:$M$4,0),IF($O$6=aux!$N$2,1)+IF($O$6=aux!$O$2,2)+IF($O$6=aux!$P$2,3)+IF($O$6=aux!$Q$2,4))*$D72</f>
        <v>116.07142857142858</v>
      </c>
      <c r="Q72" s="9">
        <f>INDEX(aux!$N$3:$Q$4,MATCH(Q$7,aux!$M$3:$M$4,0),IF($O$6=aux!$N$2,1)+IF($O$6=aux!$O$2,2)+IF($O$6=aux!$P$2,3)+IF($O$6=aux!$Q$2,4))*$C72</f>
        <v>112.5</v>
      </c>
      <c r="R72" s="37">
        <f>INDEX(aux!$N$3:$Q$4,MATCH(R$7,aux!$M$3:$M$4,0),IF($O$6=aux!$N$2,1)+IF($O$6=aux!$O$2,2)+IF($O$6=aux!$P$2,3)+IF($O$6=aux!$Q$2,4))*$D72</f>
        <v>160.71428571428572</v>
      </c>
      <c r="S72" s="9">
        <f>INDEX(aux!$N$3:$Q$4,MATCH(S$7,aux!$M$3:$M$4,0),IF($S$6=aux!$N$2,1)+IF($S$6=aux!$O$2,2)+IF($S$6=aux!$P$2,3)+IF($S$6=aux!$Q$2,4))*$C72</f>
        <v>87.5</v>
      </c>
      <c r="T72" s="9">
        <f>INDEX(aux!$N$3:$Q$4,MATCH(T$7,aux!$M$3:$M$4,0),IF($S$6=aux!$N$2,1)+IF($S$6=aux!$O$2,2)+IF($S$6=aux!$P$2,3)+IF($S$6=aux!$Q$2,4))*$D72</f>
        <v>125</v>
      </c>
      <c r="U72" s="9">
        <f>INDEX(aux!$N$3:$Q$4,MATCH(U$7,aux!$M$3:$M$4,0),IF($S$6=aux!$N$2,1)+IF($S$6=aux!$O$2,2)+IF($S$6=aux!$P$2,3)+IF($S$6=aux!$Q$2,4))*$C72</f>
        <v>125</v>
      </c>
      <c r="V72" s="15">
        <f>INDEX(aux!$N$3:$Q$4,MATCH(V$7,aux!$M$3:$M$4,0),IF($S$6=aux!$N$2,1)+IF($S$6=aux!$O$2,2)+IF($S$6=aux!$P$2,3)+IF($S$6=aux!$Q$2,4))*$D72</f>
        <v>178.57142857142858</v>
      </c>
    </row>
    <row r="73" spans="2:22" ht="15.75" thickBot="1" x14ac:dyDescent="0.3">
      <c r="B73" s="16">
        <v>32</v>
      </c>
      <c r="C73" s="42">
        <f>INDEX(aux!$W$2:$W$3,MATCH($B$7,aux!$V$2:$V$3,0))*$B73/10+MAX(INDEX(aux!$K$2:$K$3,MATCH(C$7,aux!$I$2:$I$3,0))*(IF(C$8=aux!$F$2,aux!$F$3,aux!$G$3))*INDEX(aux!$B$3:$C$7,MATCH($B$61,aux!$A$3:$A$7,0),(IF($B$6=aux!$B$2,1,2)))*($B73/10)^2,INDEX(aux!$K$2:$K$3,MATCH(C$7,aux!$I$2:$I$3,0))*VALUE(RIGHT($B$6,3))/(IF(C$8=aux!$F$2,aux!$F$4,aux!$G$4))*$B73/10,10*$B73/10,15)</f>
        <v>102.40000000000002</v>
      </c>
      <c r="D73" s="17">
        <f>INDEX(aux!$W$2:$W$3,MATCH($B$7,aux!$V$2:$V$3,0))*$B73/10+MAX(INDEX(aux!$K$2:$K$3,MATCH(D$7,aux!$I$2:$I$3,0))*(IF(D$8=aux!$F$2,aux!$F$3,aux!$G$3))*INDEX(aux!$B$3:$C$7,MATCH($B$61,aux!$A$3:$A$7,0),(IF($B$6=aux!$B$2,1,2)))*($B73/10)^2,INDEX(aux!$K$2:$K$3,MATCH(D$7,aux!$I$2:$I$3,0))*VALUE(RIGHT($B$6,3))/(IF(D$8=aux!$F$2,aux!$F$4,aux!$G$4))*$B73/10,10*$B73/10,15)</f>
        <v>143.36000000000001</v>
      </c>
      <c r="E73" s="17">
        <f>INDEX(aux!$W$2:$W$3,MATCH($B$7,aux!$V$2:$V$3,0))*$B73/10+MAX(INDEX(aux!$K$2:$K$3,MATCH(E$7,aux!$I$2:$I$3,0))*(IF(E$8=aux!$F$2,aux!$F$3,aux!$G$3))*INDEX(aux!$B$3:$C$7,MATCH($B$61,aux!$A$3:$A$7,0),(IF($B$6=aux!$B$2,1,2)))*($B73/10)^2,INDEX(aux!$K$2:$K$3,MATCH(E$7,aux!$I$2:$I$3,0))*VALUE(RIGHT($B$6,3))/(IF(E$8=aux!$F$2,aux!$F$4,aux!$G$4))*$B73/10,10*$B73/10,15)</f>
        <v>71.680000000000007</v>
      </c>
      <c r="F73" s="35">
        <f>INDEX(aux!$W$2:$W$3,MATCH($B$7,aux!$V$2:$V$3,0))*$B73/10+MAX(INDEX(aux!$K$2:$K$3,MATCH(F$7,aux!$I$2:$I$3,0))*(IF(F$8=aux!$F$2,aux!$F$3,aux!$G$3))*INDEX(aux!$B$3:$C$7,MATCH($B$61,aux!$A$3:$A$7,0),(IF($B$6=aux!$B$2,1,2)))*($B73/10)^2,INDEX(aux!$K$2:$K$3,MATCH(F$7,aux!$I$2:$I$3,0))*VALUE(RIGHT($B$6,3))/(IF(F$8=aux!$F$2,aux!$F$4,aux!$G$4))*$B73/10,10*$B73/10,15)</f>
        <v>100.352</v>
      </c>
      <c r="G73" s="18">
        <f>INDEX(aux!$N$3:$Q$4,MATCH(G$7,aux!$M$3:$M$4,0),IF($G$6=aux!$N$2,1)+IF($G$6=aux!$O$2,2)+IF($G$6=aux!$P$2,3)+IF($G$6=aux!$Q$2,4))*$C73</f>
        <v>102.40000000000002</v>
      </c>
      <c r="H73" s="18">
        <f>INDEX(aux!$N$3:$Q$4,MATCH(H$7,aux!$M$3:$M$4,0),IF($G$6=aux!$N$2,1)+IF($G$6=aux!$O$2,2)+IF($G$6=aux!$P$2,3)+IF($G$6=aux!$Q$2,4))*$D73</f>
        <v>143.36000000000001</v>
      </c>
      <c r="I73" s="18">
        <f>INDEX(aux!$N$3:$Q$4,MATCH(I$7,aux!$M$3:$M$4,0),IF($G$6=aux!$N$2,1)+IF($G$6=aux!$O$2,2)+IF($G$6=aux!$P$2,3)+IF($G$6=aux!$Q$2,4))*$C73</f>
        <v>102.40000000000002</v>
      </c>
      <c r="J73" s="38">
        <f>INDEX(aux!$N$3:$Q$4,MATCH(J$7,aux!$M$3:$M$4,0),IF($G$6=aux!$N$2,1)+IF($G$6=aux!$O$2,2)+IF($G$6=aux!$P$2,3)+IF($G$6=aux!$Q$2,4))*$D73</f>
        <v>143.36000000000001</v>
      </c>
      <c r="K73" s="18">
        <f>INDEX(aux!$N$3:$Q$4,MATCH(K$7,aux!$M$3:$M$4,0),IF($K$6=aux!$N$2,1)+IF($K$6=aux!$O$2,2)+IF($K$6=aux!$P$2,3)+IF($K$6=aux!$Q$2,4))*$C73</f>
        <v>122.88000000000002</v>
      </c>
      <c r="L73" s="18">
        <f>INDEX(aux!$N$3:$Q$4,MATCH(L$7,aux!$M$3:$M$4,0),IF($K$6=aux!$N$2,1)+IF($K$6=aux!$O$2,2)+IF($K$6=aux!$P$2,3)+IF($K$6=aux!$Q$2,4))*$D73</f>
        <v>172.03200000000001</v>
      </c>
      <c r="M73" s="18">
        <f>INDEX(aux!$N$3:$Q$4,MATCH(M$7,aux!$M$3:$M$4,0),IF($K$6=aux!$N$2,1)+IF($K$6=aux!$O$2,2)+IF($K$6=aux!$P$2,3)+IF($K$6=aux!$Q$2,4))*$C73</f>
        <v>163.84000000000003</v>
      </c>
      <c r="N73" s="38">
        <f>INDEX(aux!$N$3:$Q$4,MATCH(N$7,aux!$M$3:$M$4,0),IF($K$6=aux!$N$2,1)+IF($K$6=aux!$O$2,2)+IF($K$6=aux!$P$2,3)+IF($K$6=aux!$Q$2,4))*$D73</f>
        <v>229.37600000000003</v>
      </c>
      <c r="O73" s="18">
        <f>INDEX(aux!$N$3:$Q$4,MATCH(O$7,aux!$M$3:$M$4,0),IF($O$6=aux!$N$2,1)+IF($O$6=aux!$O$2,2)+IF($O$6=aux!$P$2,3)+IF($O$6=aux!$Q$2,4))*$C73</f>
        <v>133.12000000000003</v>
      </c>
      <c r="P73" s="18">
        <f>INDEX(aux!$N$3:$Q$4,MATCH(P$7,aux!$M$3:$M$4,0),IF($O$6=aux!$N$2,1)+IF($O$6=aux!$O$2,2)+IF($O$6=aux!$P$2,3)+IF($O$6=aux!$Q$2,4))*$D73</f>
        <v>186.36800000000002</v>
      </c>
      <c r="Q73" s="18">
        <f>INDEX(aux!$N$3:$Q$4,MATCH(Q$7,aux!$M$3:$M$4,0),IF($O$6=aux!$N$2,1)+IF($O$6=aux!$O$2,2)+IF($O$6=aux!$P$2,3)+IF($O$6=aux!$Q$2,4))*$C73</f>
        <v>184.32000000000005</v>
      </c>
      <c r="R73" s="38">
        <f>INDEX(aux!$N$3:$Q$4,MATCH(R$7,aux!$M$3:$M$4,0),IF($O$6=aux!$N$2,1)+IF($O$6=aux!$O$2,2)+IF($O$6=aux!$P$2,3)+IF($O$6=aux!$Q$2,4))*$D73</f>
        <v>258.04800000000006</v>
      </c>
      <c r="S73" s="18">
        <f>INDEX(aux!$N$3:$Q$4,MATCH(S$7,aux!$M$3:$M$4,0),IF($S$6=aux!$N$2,1)+IF($S$6=aux!$O$2,2)+IF($S$6=aux!$P$2,3)+IF($S$6=aux!$Q$2,4))*$C73</f>
        <v>143.36000000000001</v>
      </c>
      <c r="T73" s="18">
        <f>INDEX(aux!$N$3:$Q$4,MATCH(T$7,aux!$M$3:$M$4,0),IF($S$6=aux!$N$2,1)+IF($S$6=aux!$O$2,2)+IF($S$6=aux!$P$2,3)+IF($S$6=aux!$Q$2,4))*$D73</f>
        <v>200.70400000000001</v>
      </c>
      <c r="U73" s="18">
        <f>INDEX(aux!$N$3:$Q$4,MATCH(U$7,aux!$M$3:$M$4,0),IF($S$6=aux!$N$2,1)+IF($S$6=aux!$O$2,2)+IF($S$6=aux!$P$2,3)+IF($S$6=aux!$Q$2,4))*$C73</f>
        <v>204.80000000000004</v>
      </c>
      <c r="V73" s="19">
        <f>INDEX(aux!$N$3:$Q$4,MATCH(V$7,aux!$M$3:$M$4,0),IF($S$6=aux!$N$2,1)+IF($S$6=aux!$O$2,2)+IF($S$6=aux!$P$2,3)+IF($S$6=aux!$Q$2,4))*$D73</f>
        <v>286.72000000000003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zoomScale="70" zoomScaleNormal="70" workbookViewId="0">
      <selection activeCell="G21" sqref="G21"/>
    </sheetView>
  </sheetViews>
  <sheetFormatPr baseColWidth="10" defaultRowHeight="15" x14ac:dyDescent="0.25"/>
  <cols>
    <col min="1" max="16384" width="11.42578125" style="1"/>
  </cols>
  <sheetData>
    <row r="1" spans="1:22" x14ac:dyDescent="0.25">
      <c r="A1" s="39" t="s">
        <v>31</v>
      </c>
    </row>
    <row r="2" spans="1:22" x14ac:dyDescent="0.25">
      <c r="A2" s="1" t="s">
        <v>20</v>
      </c>
    </row>
    <row r="3" spans="1:22" x14ac:dyDescent="0.25">
      <c r="A3" s="1" t="s">
        <v>21</v>
      </c>
    </row>
    <row r="4" spans="1:22" ht="15.75" thickBot="1" x14ac:dyDescent="0.3"/>
    <row r="5" spans="1:22" x14ac:dyDescent="0.25">
      <c r="B5" s="25" t="str">
        <f>aux!$A$3</f>
        <v>HA-25</v>
      </c>
      <c r="C5" s="10" t="s">
        <v>19</v>
      </c>
      <c r="D5" s="10"/>
      <c r="E5" s="10"/>
      <c r="F5" s="30"/>
      <c r="G5" s="10" t="s">
        <v>17</v>
      </c>
      <c r="H5" s="10"/>
      <c r="I5" s="10"/>
      <c r="J5" s="30"/>
      <c r="K5" s="10" t="str">
        <f>G5</f>
        <v>SOLAPE (ls) [cm]</v>
      </c>
      <c r="L5" s="10"/>
      <c r="M5" s="10"/>
      <c r="N5" s="30"/>
      <c r="O5" s="10" t="str">
        <f>K5</f>
        <v>SOLAPE (ls) [cm]</v>
      </c>
      <c r="P5" s="10"/>
      <c r="Q5" s="10"/>
      <c r="R5" s="30"/>
      <c r="S5" s="10" t="str">
        <f>O5</f>
        <v>SOLAPE (ls) [cm]</v>
      </c>
      <c r="T5" s="10"/>
      <c r="U5" s="10"/>
      <c r="V5" s="11"/>
    </row>
    <row r="6" spans="1:22" x14ac:dyDescent="0.25">
      <c r="B6" s="26" t="str">
        <f>aux!$B$2</f>
        <v>B400</v>
      </c>
      <c r="C6" s="6" t="str">
        <f>aux!$I$1</f>
        <v>Tipo de anclaje y de carga</v>
      </c>
      <c r="D6" s="6"/>
      <c r="E6" s="6"/>
      <c r="F6" s="31"/>
      <c r="G6" s="8">
        <f>aux!$N$2</f>
        <v>0</v>
      </c>
      <c r="H6" s="6" t="str">
        <f>aux!$N$1</f>
        <v>Barras traccionadas / acero total</v>
      </c>
      <c r="I6" s="6"/>
      <c r="J6" s="31"/>
      <c r="K6" s="8">
        <f>aux!$O$2</f>
        <v>0.33</v>
      </c>
      <c r="L6" s="6" t="str">
        <f>H6</f>
        <v>Barras traccionadas / acero total</v>
      </c>
      <c r="M6" s="6"/>
      <c r="N6" s="31"/>
      <c r="O6" s="8">
        <f>aux!$P$2</f>
        <v>0.5</v>
      </c>
      <c r="P6" s="6" t="str">
        <f>L6</f>
        <v>Barras traccionadas / acero total</v>
      </c>
      <c r="Q6" s="6"/>
      <c r="R6" s="31"/>
      <c r="S6" s="8" t="str">
        <f>aux!$Q$2</f>
        <v>&gt;50%</v>
      </c>
      <c r="T6" s="6" t="str">
        <f>P6</f>
        <v>Barras traccionadas / acero total</v>
      </c>
      <c r="U6" s="6"/>
      <c r="V6" s="12"/>
    </row>
    <row r="7" spans="1:22" x14ac:dyDescent="0.25">
      <c r="B7" s="26" t="str">
        <f>aux!$V$3</f>
        <v>Con sismo</v>
      </c>
      <c r="C7" s="6" t="str">
        <f>aux!$I$2</f>
        <v>pat.gan.U(-)/prol.</v>
      </c>
      <c r="D7" s="7" t="str">
        <f>C7</f>
        <v>pat.gan.U(-)/prol.</v>
      </c>
      <c r="E7" s="6" t="str">
        <f>aux!$I$3</f>
        <v>pat.gan.U(+)/trans.</v>
      </c>
      <c r="F7" s="32" t="str">
        <f>E7</f>
        <v>pat.gan.U(+)/trans.</v>
      </c>
      <c r="G7" s="6" t="str">
        <f>aux!$M$4</f>
        <v>dtrans&gt;10Φ</v>
      </c>
      <c r="H7" s="7" t="str">
        <f>G7</f>
        <v>dtrans&gt;10Φ</v>
      </c>
      <c r="I7" s="6" t="str">
        <f>aux!$M$3</f>
        <v>dtrans&lt;10Φ</v>
      </c>
      <c r="J7" s="32" t="str">
        <f>I7</f>
        <v>dtrans&lt;10Φ</v>
      </c>
      <c r="K7" s="6" t="str">
        <f>G7</f>
        <v>dtrans&gt;10Φ</v>
      </c>
      <c r="L7" s="7" t="str">
        <f t="shared" ref="L7:N8" si="0">H7</f>
        <v>dtrans&gt;10Φ</v>
      </c>
      <c r="M7" s="6" t="str">
        <f t="shared" si="0"/>
        <v>dtrans&lt;10Φ</v>
      </c>
      <c r="N7" s="32" t="str">
        <f t="shared" si="0"/>
        <v>dtrans&lt;10Φ</v>
      </c>
      <c r="O7" s="6" t="str">
        <f>K7</f>
        <v>dtrans&gt;10Φ</v>
      </c>
      <c r="P7" s="7" t="str">
        <f t="shared" ref="P7:R8" si="1">L7</f>
        <v>dtrans&gt;10Φ</v>
      </c>
      <c r="Q7" s="6" t="str">
        <f t="shared" si="1"/>
        <v>dtrans&lt;10Φ</v>
      </c>
      <c r="R7" s="32" t="str">
        <f t="shared" si="1"/>
        <v>dtrans&lt;10Φ</v>
      </c>
      <c r="S7" s="6" t="str">
        <f>O7</f>
        <v>dtrans&gt;10Φ</v>
      </c>
      <c r="T7" s="7" t="str">
        <f t="shared" ref="T7:V8" si="2">P7</f>
        <v>dtrans&gt;10Φ</v>
      </c>
      <c r="U7" s="6" t="str">
        <f t="shared" si="2"/>
        <v>dtrans&lt;10Φ</v>
      </c>
      <c r="V7" s="13" t="str">
        <f t="shared" si="2"/>
        <v>dtrans&lt;10Φ</v>
      </c>
    </row>
    <row r="8" spans="1:22" x14ac:dyDescent="0.25">
      <c r="B8" s="27" t="s">
        <v>32</v>
      </c>
      <c r="C8" s="6" t="str">
        <f>aux!$F$2</f>
        <v>I</v>
      </c>
      <c r="D8" s="6" t="str">
        <f>aux!$G$2</f>
        <v>II</v>
      </c>
      <c r="E8" s="6" t="str">
        <f>C8</f>
        <v>I</v>
      </c>
      <c r="F8" s="31" t="str">
        <f>D8</f>
        <v>II</v>
      </c>
      <c r="G8" s="6" t="str">
        <f>C8</f>
        <v>I</v>
      </c>
      <c r="H8" s="6" t="str">
        <f t="shared" ref="H8:J8" si="3">D8</f>
        <v>II</v>
      </c>
      <c r="I8" s="6" t="str">
        <f t="shared" si="3"/>
        <v>I</v>
      </c>
      <c r="J8" s="31" t="str">
        <f t="shared" si="3"/>
        <v>II</v>
      </c>
      <c r="K8" s="6" t="str">
        <f>G8</f>
        <v>I</v>
      </c>
      <c r="L8" s="6" t="str">
        <f t="shared" si="0"/>
        <v>II</v>
      </c>
      <c r="M8" s="6" t="str">
        <f t="shared" si="0"/>
        <v>I</v>
      </c>
      <c r="N8" s="31" t="str">
        <f t="shared" si="0"/>
        <v>II</v>
      </c>
      <c r="O8" s="6" t="str">
        <f>K8</f>
        <v>I</v>
      </c>
      <c r="P8" s="6" t="str">
        <f t="shared" si="1"/>
        <v>II</v>
      </c>
      <c r="Q8" s="6" t="str">
        <f t="shared" si="1"/>
        <v>I</v>
      </c>
      <c r="R8" s="31" t="str">
        <f t="shared" si="1"/>
        <v>II</v>
      </c>
      <c r="S8" s="6" t="str">
        <f>O8</f>
        <v>I</v>
      </c>
      <c r="T8" s="6" t="str">
        <f t="shared" si="2"/>
        <v>II</v>
      </c>
      <c r="U8" s="6" t="str">
        <f t="shared" si="2"/>
        <v>I</v>
      </c>
      <c r="V8" s="12" t="str">
        <f t="shared" si="2"/>
        <v>II</v>
      </c>
    </row>
    <row r="9" spans="1:22" x14ac:dyDescent="0.25">
      <c r="B9" s="28">
        <v>6</v>
      </c>
      <c r="C9" s="21">
        <f>INDEX(aux!$W$2:$W$3,MATCH($B$7,aux!$V$2:$V$3,0))*$B9/10+MAX(INDEX(aux!$K$2:$K$3,MATCH(C$7,aux!$I$2:$I$3,0))*(IF(C$8=aux!$F$2,aux!$F$3,aux!$G$3))*INDEX(aux!$B$3:$C$7,MATCH($B$5,aux!$A$3:$A$7,0),(IF($B$6=aux!$B$2,1,2)))*($B9/10)^2,INDEX(aux!$K$2:$K$3,MATCH(C$7,aux!$I$2:$I$3,0))*VALUE(RIGHT($B$6,3))/(IF(C$8=aux!$F$2,aux!$F$4,aux!$G$4))*$B9/10,10*$B9/10,15)</f>
        <v>21</v>
      </c>
      <c r="D9" s="21">
        <f>INDEX(aux!$W$2:$W$3,MATCH($B$7,aux!$V$2:$V$3,0))*$B9/10+MAX(INDEX(aux!$K$2:$K$3,MATCH(D$7,aux!$I$2:$I$3,0))*(IF(D$8=aux!$F$2,aux!$F$3,aux!$G$3))*INDEX(aux!$B$3:$C$7,MATCH($B$5,aux!$A$3:$A$7,0),(IF($B$6=aux!$B$2,1,2)))*($B9/10)^2,INDEX(aux!$K$2:$K$3,MATCH(D$7,aux!$I$2:$I$3,0))*VALUE(RIGHT($B$6,3))/(IF(D$8=aux!$F$2,aux!$F$4,aux!$G$4))*$B9/10,10*$B9/10,15)</f>
        <v>23.142857142857146</v>
      </c>
      <c r="E9" s="21">
        <f>INDEX(aux!$W$2:$W$3,MATCH($B$7,aux!$V$2:$V$3,0))*$B9/10+MAX(INDEX(aux!$K$2:$K$3,MATCH(E$7,aux!$I$2:$I$3,0))*(IF(E$8=aux!$F$2,aux!$F$3,aux!$G$3))*INDEX(aux!$B$3:$C$7,MATCH($B$5,aux!$A$3:$A$7,0),(IF($B$6=aux!$B$2,1,2)))*($B9/10)^2,INDEX(aux!$K$2:$K$3,MATCH(E$7,aux!$I$2:$I$3,0))*VALUE(RIGHT($B$6,3))/(IF(E$8=aux!$F$2,aux!$F$4,aux!$G$4))*$B9/10,10*$B9/10,15)</f>
        <v>21</v>
      </c>
      <c r="F9" s="33">
        <f>INDEX(aux!$W$2:$W$3,MATCH($B$7,aux!$V$2:$V$3,0))*$B9/10+MAX(INDEX(aux!$K$2:$K$3,MATCH(F$7,aux!$I$2:$I$3,0))*(IF(F$8=aux!$F$2,aux!$F$3,aux!$G$3))*INDEX(aux!$B$3:$C$7,MATCH($B$5,aux!$A$3:$A$7,0),(IF($B$6=aux!$B$2,1,2)))*($B9/10)^2,INDEX(aux!$K$2:$K$3,MATCH(F$7,aux!$I$2:$I$3,0))*VALUE(RIGHT($B$6,3))/(IF(F$8=aux!$F$2,aux!$F$4,aux!$G$4))*$B9/10,10*$B9/10,15)</f>
        <v>21</v>
      </c>
      <c r="G9" s="22">
        <f>INDEX(aux!$N$3:$Q$4,MATCH(G$7,aux!$M$3:$M$4,0),IF($G$6=aux!$N$2,1)+IF($G$6=aux!$O$2,2)+IF($G$6=aux!$P$2,3)+IF($G$6=aux!$Q$2,4))*$C9</f>
        <v>21</v>
      </c>
      <c r="H9" s="22">
        <f>INDEX(aux!$N$3:$Q$4,MATCH(H$7,aux!$M$3:$M$4,0),IF($G$6=aux!$N$2,1)+IF($G$6=aux!$O$2,2)+IF($G$6=aux!$P$2,3)+IF($G$6=aux!$Q$2,4))*$D9</f>
        <v>23.142857142857146</v>
      </c>
      <c r="I9" s="22">
        <f>INDEX(aux!$N$3:$Q$4,MATCH(I$7,aux!$M$3:$M$4,0),IF($G$6=aux!$N$2,1)+IF($G$6=aux!$O$2,2)+IF($G$6=aux!$P$2,3)+IF($G$6=aux!$Q$2,4))*$C9</f>
        <v>21</v>
      </c>
      <c r="J9" s="36">
        <f>INDEX(aux!$N$3:$Q$4,MATCH(J$7,aux!$M$3:$M$4,0),IF($G$6=aux!$N$2,1)+IF($G$6=aux!$O$2,2)+IF($G$6=aux!$P$2,3)+IF($G$6=aux!$Q$2,4))*$D9</f>
        <v>23.142857142857146</v>
      </c>
      <c r="K9" s="22">
        <f>INDEX(aux!$N$3:$Q$4,MATCH(K$7,aux!$M$3:$M$4,0),IF($K$6=aux!$N$2,1)+IF($K$6=aux!$O$2,2)+IF($K$6=aux!$P$2,3)+IF($K$6=aux!$Q$2,4))*$C9</f>
        <v>25.2</v>
      </c>
      <c r="L9" s="22">
        <f>INDEX(aux!$N$3:$Q$4,MATCH(L$7,aux!$M$3:$M$4,0),IF($K$6=aux!$N$2,1)+IF($K$6=aux!$O$2,2)+IF($K$6=aux!$P$2,3)+IF($K$6=aux!$Q$2,4))*$D9</f>
        <v>27.771428571428576</v>
      </c>
      <c r="M9" s="22">
        <f>INDEX(aux!$N$3:$Q$4,MATCH(M$7,aux!$M$3:$M$4,0),IF($K$6=aux!$N$2,1)+IF($K$6=aux!$O$2,2)+IF($K$6=aux!$P$2,3)+IF($K$6=aux!$Q$2,4))*$C9</f>
        <v>33.6</v>
      </c>
      <c r="N9" s="36">
        <f>INDEX(aux!$N$3:$Q$4,MATCH(N$7,aux!$M$3:$M$4,0),IF($K$6=aux!$N$2,1)+IF($K$6=aux!$O$2,2)+IF($K$6=aux!$P$2,3)+IF($K$6=aux!$Q$2,4))*$D9</f>
        <v>37.028571428571432</v>
      </c>
      <c r="O9" s="22">
        <f>INDEX(aux!$N$3:$Q$4,MATCH(O$7,aux!$M$3:$M$4,0),IF($O$6=aux!$N$2,1)+IF($O$6=aux!$O$2,2)+IF($O$6=aux!$P$2,3)+IF($O$6=aux!$Q$2,4))*$C9</f>
        <v>27.3</v>
      </c>
      <c r="P9" s="22">
        <f>INDEX(aux!$N$3:$Q$4,MATCH(P$7,aux!$M$3:$M$4,0),IF($O$6=aux!$N$2,1)+IF($O$6=aux!$O$2,2)+IF($O$6=aux!$P$2,3)+IF($O$6=aux!$Q$2,4))*$D9</f>
        <v>30.085714285714289</v>
      </c>
      <c r="Q9" s="22">
        <f>INDEX(aux!$N$3:$Q$4,MATCH(Q$7,aux!$M$3:$M$4,0),IF($O$6=aux!$N$2,1)+IF($O$6=aux!$O$2,2)+IF($O$6=aux!$P$2,3)+IF($O$6=aux!$Q$2,4))*$C9</f>
        <v>37.800000000000004</v>
      </c>
      <c r="R9" s="36">
        <f>INDEX(aux!$N$3:$Q$4,MATCH(R$7,aux!$M$3:$M$4,0),IF($O$6=aux!$N$2,1)+IF($O$6=aux!$O$2,2)+IF($O$6=aux!$P$2,3)+IF($O$6=aux!$Q$2,4))*$D9</f>
        <v>41.657142857142865</v>
      </c>
      <c r="S9" s="22">
        <f>INDEX(aux!$N$3:$Q$4,MATCH(S$7,aux!$M$3:$M$4,0),IF($S$6=aux!$N$2,1)+IF($S$6=aux!$O$2,2)+IF($S$6=aux!$P$2,3)+IF($S$6=aux!$Q$2,4))*$C9</f>
        <v>29.4</v>
      </c>
      <c r="T9" s="22">
        <f>INDEX(aux!$N$3:$Q$4,MATCH(T$7,aux!$M$3:$M$4,0),IF($S$6=aux!$N$2,1)+IF($S$6=aux!$O$2,2)+IF($S$6=aux!$P$2,3)+IF($S$6=aux!$Q$2,4))*$D9</f>
        <v>32.400000000000006</v>
      </c>
      <c r="U9" s="22">
        <f>INDEX(aux!$N$3:$Q$4,MATCH(U$7,aux!$M$3:$M$4,0),IF($S$6=aux!$N$2,1)+IF($S$6=aux!$O$2,2)+IF($S$6=aux!$P$2,3)+IF($S$6=aux!$Q$2,4))*$C9</f>
        <v>42</v>
      </c>
      <c r="V9" s="23">
        <f>INDEX(aux!$N$3:$Q$4,MATCH(V$7,aux!$M$3:$M$4,0),IF($S$6=aux!$N$2,1)+IF($S$6=aux!$O$2,2)+IF($S$6=aux!$P$2,3)+IF($S$6=aux!$Q$2,4))*$D9</f>
        <v>46.285714285714292</v>
      </c>
    </row>
    <row r="10" spans="1:22" x14ac:dyDescent="0.25">
      <c r="B10" s="29">
        <v>8</v>
      </c>
      <c r="C10" s="5">
        <f>INDEX(aux!$W$2:$W$3,MATCH($B$7,aux!$V$2:$V$3,0))*$B10/10+MAX(INDEX(aux!$K$2:$K$3,MATCH(C$7,aux!$I$2:$I$3,0))*(IF(C$8=aux!$F$2,aux!$F$3,aux!$G$3))*INDEX(aux!$B$3:$C$7,MATCH($B$5,aux!$A$3:$A$7,0),(IF($B$6=aux!$B$2,1,2)))*($B10/10)^2,INDEX(aux!$K$2:$K$3,MATCH(C$7,aux!$I$2:$I$3,0))*VALUE(RIGHT($B$6,3))/(IF(C$8=aux!$F$2,aux!$F$4,aux!$G$4))*$B10/10,10*$B10/10,15)</f>
        <v>24</v>
      </c>
      <c r="D10" s="5">
        <f>INDEX(aux!$W$2:$W$3,MATCH($B$7,aux!$V$2:$V$3,0))*$B10/10+MAX(INDEX(aux!$K$2:$K$3,MATCH(D$7,aux!$I$2:$I$3,0))*(IF(D$8=aux!$F$2,aux!$F$3,aux!$G$3))*INDEX(aux!$B$3:$C$7,MATCH($B$5,aux!$A$3:$A$7,0),(IF($B$6=aux!$B$2,1,2)))*($B10/10)^2,INDEX(aux!$K$2:$K$3,MATCH(D$7,aux!$I$2:$I$3,0))*VALUE(RIGHT($B$6,3))/(IF(D$8=aux!$F$2,aux!$F$4,aux!$G$4))*$B10/10,10*$B10/10,15)</f>
        <v>30.857142857142858</v>
      </c>
      <c r="E10" s="5">
        <f>INDEX(aux!$W$2:$W$3,MATCH($B$7,aux!$V$2:$V$3,0))*$B10/10+MAX(INDEX(aux!$K$2:$K$3,MATCH(E$7,aux!$I$2:$I$3,0))*(IF(E$8=aux!$F$2,aux!$F$3,aux!$G$3))*INDEX(aux!$B$3:$C$7,MATCH($B$5,aux!$A$3:$A$7,0),(IF($B$6=aux!$B$2,1,2)))*($B10/10)^2,INDEX(aux!$K$2:$K$3,MATCH(E$7,aux!$I$2:$I$3,0))*VALUE(RIGHT($B$6,3))/(IF(E$8=aux!$F$2,aux!$F$4,aux!$G$4))*$B10/10,10*$B10/10,15)</f>
        <v>23</v>
      </c>
      <c r="F10" s="34">
        <f>INDEX(aux!$W$2:$W$3,MATCH($B$7,aux!$V$2:$V$3,0))*$B10/10+MAX(INDEX(aux!$K$2:$K$3,MATCH(F$7,aux!$I$2:$I$3,0))*(IF(F$8=aux!$F$2,aux!$F$3,aux!$G$3))*INDEX(aux!$B$3:$C$7,MATCH($B$5,aux!$A$3:$A$7,0),(IF($B$6=aux!$B$2,1,2)))*($B10/10)^2,INDEX(aux!$K$2:$K$3,MATCH(F$7,aux!$I$2:$I$3,0))*VALUE(RIGHT($B$6,3))/(IF(F$8=aux!$F$2,aux!$F$4,aux!$G$4))*$B10/10,10*$B10/10,15)</f>
        <v>24</v>
      </c>
      <c r="G10" s="9">
        <f>INDEX(aux!$N$3:$Q$4,MATCH(G$7,aux!$M$3:$M$4,0),IF($G$6=aux!$N$2,1)+IF($G$6=aux!$O$2,2)+IF($G$6=aux!$P$2,3)+IF($G$6=aux!$Q$2,4))*$C10</f>
        <v>24</v>
      </c>
      <c r="H10" s="9">
        <f>INDEX(aux!$N$3:$Q$4,MATCH(H$7,aux!$M$3:$M$4,0),IF($G$6=aux!$N$2,1)+IF($G$6=aux!$O$2,2)+IF($G$6=aux!$P$2,3)+IF($G$6=aux!$Q$2,4))*$D10</f>
        <v>30.857142857142858</v>
      </c>
      <c r="I10" s="9">
        <f>INDEX(aux!$N$3:$Q$4,MATCH(I$7,aux!$M$3:$M$4,0),IF($G$6=aux!$N$2,1)+IF($G$6=aux!$O$2,2)+IF($G$6=aux!$P$2,3)+IF($G$6=aux!$Q$2,4))*$C10</f>
        <v>24</v>
      </c>
      <c r="J10" s="37">
        <f>INDEX(aux!$N$3:$Q$4,MATCH(J$7,aux!$M$3:$M$4,0),IF($G$6=aux!$N$2,1)+IF($G$6=aux!$O$2,2)+IF($G$6=aux!$P$2,3)+IF($G$6=aux!$Q$2,4))*$D10</f>
        <v>30.857142857142858</v>
      </c>
      <c r="K10" s="9">
        <f>INDEX(aux!$N$3:$Q$4,MATCH(K$7,aux!$M$3:$M$4,0),IF($K$6=aux!$N$2,1)+IF($K$6=aux!$O$2,2)+IF($K$6=aux!$P$2,3)+IF($K$6=aux!$Q$2,4))*$C10</f>
        <v>28.799999999999997</v>
      </c>
      <c r="L10" s="9">
        <f>INDEX(aux!$N$3:$Q$4,MATCH(L$7,aux!$M$3:$M$4,0),IF($K$6=aux!$N$2,1)+IF($K$6=aux!$O$2,2)+IF($K$6=aux!$P$2,3)+IF($K$6=aux!$Q$2,4))*$D10</f>
        <v>37.028571428571425</v>
      </c>
      <c r="M10" s="9">
        <f>INDEX(aux!$N$3:$Q$4,MATCH(M$7,aux!$M$3:$M$4,0),IF($K$6=aux!$N$2,1)+IF($K$6=aux!$O$2,2)+IF($K$6=aux!$P$2,3)+IF($K$6=aux!$Q$2,4))*$C10</f>
        <v>38.400000000000006</v>
      </c>
      <c r="N10" s="37">
        <f>INDEX(aux!$N$3:$Q$4,MATCH(N$7,aux!$M$3:$M$4,0),IF($K$6=aux!$N$2,1)+IF($K$6=aux!$O$2,2)+IF($K$6=aux!$P$2,3)+IF($K$6=aux!$Q$2,4))*$D10</f>
        <v>49.371428571428574</v>
      </c>
      <c r="O10" s="9">
        <f>INDEX(aux!$N$3:$Q$4,MATCH(O$7,aux!$M$3:$M$4,0),IF($O$6=aux!$N$2,1)+IF($O$6=aux!$O$2,2)+IF($O$6=aux!$P$2,3)+IF($O$6=aux!$Q$2,4))*$C10</f>
        <v>31.200000000000003</v>
      </c>
      <c r="P10" s="9">
        <f>INDEX(aux!$N$3:$Q$4,MATCH(P$7,aux!$M$3:$M$4,0),IF($O$6=aux!$N$2,1)+IF($O$6=aux!$O$2,2)+IF($O$6=aux!$P$2,3)+IF($O$6=aux!$Q$2,4))*$D10</f>
        <v>40.114285714285714</v>
      </c>
      <c r="Q10" s="9">
        <f>INDEX(aux!$N$3:$Q$4,MATCH(Q$7,aux!$M$3:$M$4,0),IF($O$6=aux!$N$2,1)+IF($O$6=aux!$O$2,2)+IF($O$6=aux!$P$2,3)+IF($O$6=aux!$Q$2,4))*$C10</f>
        <v>43.2</v>
      </c>
      <c r="R10" s="37">
        <f>INDEX(aux!$N$3:$Q$4,MATCH(R$7,aux!$M$3:$M$4,0),IF($O$6=aux!$N$2,1)+IF($O$6=aux!$O$2,2)+IF($O$6=aux!$P$2,3)+IF($O$6=aux!$Q$2,4))*$D10</f>
        <v>55.542857142857144</v>
      </c>
      <c r="S10" s="9">
        <f>INDEX(aux!$N$3:$Q$4,MATCH(S$7,aux!$M$3:$M$4,0),IF($S$6=aux!$N$2,1)+IF($S$6=aux!$O$2,2)+IF($S$6=aux!$P$2,3)+IF($S$6=aux!$Q$2,4))*$C10</f>
        <v>33.599999999999994</v>
      </c>
      <c r="T10" s="9">
        <f>INDEX(aux!$N$3:$Q$4,MATCH(T$7,aux!$M$3:$M$4,0),IF($S$6=aux!$N$2,1)+IF($S$6=aux!$O$2,2)+IF($S$6=aux!$P$2,3)+IF($S$6=aux!$Q$2,4))*$D10</f>
        <v>43.199999999999996</v>
      </c>
      <c r="U10" s="9">
        <f>INDEX(aux!$N$3:$Q$4,MATCH(U$7,aux!$M$3:$M$4,0),IF($S$6=aux!$N$2,1)+IF($S$6=aux!$O$2,2)+IF($S$6=aux!$P$2,3)+IF($S$6=aux!$Q$2,4))*$C10</f>
        <v>48</v>
      </c>
      <c r="V10" s="15">
        <f>INDEX(aux!$N$3:$Q$4,MATCH(V$7,aux!$M$3:$M$4,0),IF($S$6=aux!$N$2,1)+IF($S$6=aux!$O$2,2)+IF($S$6=aux!$P$2,3)+IF($S$6=aux!$Q$2,4))*$D10</f>
        <v>61.714285714285715</v>
      </c>
    </row>
    <row r="11" spans="1:22" x14ac:dyDescent="0.25">
      <c r="B11" s="29">
        <v>10</v>
      </c>
      <c r="C11" s="5">
        <f>INDEX(aux!$W$2:$W$3,MATCH($B$7,aux!$V$2:$V$3,0))*$B11/10+MAX(INDEX(aux!$K$2:$K$3,MATCH(C$7,aux!$I$2:$I$3,0))*(IF(C$8=aux!$F$2,aux!$F$3,aux!$G$3))*INDEX(aux!$B$3:$C$7,MATCH($B$5,aux!$A$3:$A$7,0),(IF($B$6=aux!$B$2,1,2)))*($B11/10)^2,INDEX(aux!$K$2:$K$3,MATCH(C$7,aux!$I$2:$I$3,0))*VALUE(RIGHT($B$6,3))/(IF(C$8=aux!$F$2,aux!$F$4,aux!$G$4))*$B11/10,10*$B11/10,15)</f>
        <v>30</v>
      </c>
      <c r="D11" s="5">
        <f>INDEX(aux!$W$2:$W$3,MATCH($B$7,aux!$V$2:$V$3,0))*$B11/10+MAX(INDEX(aux!$K$2:$K$3,MATCH(D$7,aux!$I$2:$I$3,0))*(IF(D$8=aux!$F$2,aux!$F$3,aux!$G$3))*INDEX(aux!$B$3:$C$7,MATCH($B$5,aux!$A$3:$A$7,0),(IF($B$6=aux!$B$2,1,2)))*($B11/10)^2,INDEX(aux!$K$2:$K$3,MATCH(D$7,aux!$I$2:$I$3,0))*VALUE(RIGHT($B$6,3))/(IF(D$8=aux!$F$2,aux!$F$4,aux!$G$4))*$B11/10,10*$B11/10,15)</f>
        <v>38.571428571428569</v>
      </c>
      <c r="E11" s="5">
        <f>INDEX(aux!$W$2:$W$3,MATCH($B$7,aux!$V$2:$V$3,0))*$B11/10+MAX(INDEX(aux!$K$2:$K$3,MATCH(E$7,aux!$I$2:$I$3,0))*(IF(E$8=aux!$F$2,aux!$F$3,aux!$G$3))*INDEX(aux!$B$3:$C$7,MATCH($B$5,aux!$A$3:$A$7,0),(IF($B$6=aux!$B$2,1,2)))*($B11/10)^2,INDEX(aux!$K$2:$K$3,MATCH(E$7,aux!$I$2:$I$3,0))*VALUE(RIGHT($B$6,3))/(IF(E$8=aux!$F$2,aux!$F$4,aux!$G$4))*$B11/10,10*$B11/10,15)</f>
        <v>25</v>
      </c>
      <c r="F11" s="34">
        <f>INDEX(aux!$W$2:$W$3,MATCH($B$7,aux!$V$2:$V$3,0))*$B11/10+MAX(INDEX(aux!$K$2:$K$3,MATCH(F$7,aux!$I$2:$I$3,0))*(IF(F$8=aux!$F$2,aux!$F$3,aux!$G$3))*INDEX(aux!$B$3:$C$7,MATCH($B$5,aux!$A$3:$A$7,0),(IF($B$6=aux!$B$2,1,2)))*($B11/10)^2,INDEX(aux!$K$2:$K$3,MATCH(F$7,aux!$I$2:$I$3,0))*VALUE(RIGHT($B$6,3))/(IF(F$8=aux!$F$2,aux!$F$4,aux!$G$4))*$B11/10,10*$B11/10,15)</f>
        <v>30</v>
      </c>
      <c r="G11" s="9">
        <f>INDEX(aux!$N$3:$Q$4,MATCH(G$7,aux!$M$3:$M$4,0),IF($G$6=aux!$N$2,1)+IF($G$6=aux!$O$2,2)+IF($G$6=aux!$P$2,3)+IF($G$6=aux!$Q$2,4))*$C11</f>
        <v>30</v>
      </c>
      <c r="H11" s="9">
        <f>INDEX(aux!$N$3:$Q$4,MATCH(H$7,aux!$M$3:$M$4,0),IF($G$6=aux!$N$2,1)+IF($G$6=aux!$O$2,2)+IF($G$6=aux!$P$2,3)+IF($G$6=aux!$Q$2,4))*$D11</f>
        <v>38.571428571428569</v>
      </c>
      <c r="I11" s="9">
        <f>INDEX(aux!$N$3:$Q$4,MATCH(I$7,aux!$M$3:$M$4,0),IF($G$6=aux!$N$2,1)+IF($G$6=aux!$O$2,2)+IF($G$6=aux!$P$2,3)+IF($G$6=aux!$Q$2,4))*$C11</f>
        <v>30</v>
      </c>
      <c r="J11" s="37">
        <f>INDEX(aux!$N$3:$Q$4,MATCH(J$7,aux!$M$3:$M$4,0),IF($G$6=aux!$N$2,1)+IF($G$6=aux!$O$2,2)+IF($G$6=aux!$P$2,3)+IF($G$6=aux!$Q$2,4))*$D11</f>
        <v>38.571428571428569</v>
      </c>
      <c r="K11" s="9">
        <f>INDEX(aux!$N$3:$Q$4,MATCH(K$7,aux!$M$3:$M$4,0),IF($K$6=aux!$N$2,1)+IF($K$6=aux!$O$2,2)+IF($K$6=aux!$P$2,3)+IF($K$6=aux!$Q$2,4))*$C11</f>
        <v>36</v>
      </c>
      <c r="L11" s="9">
        <f>INDEX(aux!$N$3:$Q$4,MATCH(L$7,aux!$M$3:$M$4,0),IF($K$6=aux!$N$2,1)+IF($K$6=aux!$O$2,2)+IF($K$6=aux!$P$2,3)+IF($K$6=aux!$Q$2,4))*$D11</f>
        <v>46.285714285714285</v>
      </c>
      <c r="M11" s="9">
        <f>INDEX(aux!$N$3:$Q$4,MATCH(M$7,aux!$M$3:$M$4,0),IF($K$6=aux!$N$2,1)+IF($K$6=aux!$O$2,2)+IF($K$6=aux!$P$2,3)+IF($K$6=aux!$Q$2,4))*$C11</f>
        <v>48</v>
      </c>
      <c r="N11" s="37">
        <f>INDEX(aux!$N$3:$Q$4,MATCH(N$7,aux!$M$3:$M$4,0),IF($K$6=aux!$N$2,1)+IF($K$6=aux!$O$2,2)+IF($K$6=aux!$P$2,3)+IF($K$6=aux!$Q$2,4))*$D11</f>
        <v>61.714285714285715</v>
      </c>
      <c r="O11" s="9">
        <f>INDEX(aux!$N$3:$Q$4,MATCH(O$7,aux!$M$3:$M$4,0),IF($O$6=aux!$N$2,1)+IF($O$6=aux!$O$2,2)+IF($O$6=aux!$P$2,3)+IF($O$6=aux!$Q$2,4))*$C11</f>
        <v>39</v>
      </c>
      <c r="P11" s="9">
        <f>INDEX(aux!$N$3:$Q$4,MATCH(P$7,aux!$M$3:$M$4,0),IF($O$6=aux!$N$2,1)+IF($O$6=aux!$O$2,2)+IF($O$6=aux!$P$2,3)+IF($O$6=aux!$Q$2,4))*$D11</f>
        <v>50.142857142857139</v>
      </c>
      <c r="Q11" s="9">
        <f>INDEX(aux!$N$3:$Q$4,MATCH(Q$7,aux!$M$3:$M$4,0),IF($O$6=aux!$N$2,1)+IF($O$6=aux!$O$2,2)+IF($O$6=aux!$P$2,3)+IF($O$6=aux!$Q$2,4))*$C11</f>
        <v>54</v>
      </c>
      <c r="R11" s="37">
        <f>INDEX(aux!$N$3:$Q$4,MATCH(R$7,aux!$M$3:$M$4,0),IF($O$6=aux!$N$2,1)+IF($O$6=aux!$O$2,2)+IF($O$6=aux!$P$2,3)+IF($O$6=aux!$Q$2,4))*$D11</f>
        <v>69.428571428571431</v>
      </c>
      <c r="S11" s="9">
        <f>INDEX(aux!$N$3:$Q$4,MATCH(S$7,aux!$M$3:$M$4,0),IF($S$6=aux!$N$2,1)+IF($S$6=aux!$O$2,2)+IF($S$6=aux!$P$2,3)+IF($S$6=aux!$Q$2,4))*$C11</f>
        <v>42</v>
      </c>
      <c r="T11" s="9">
        <f>INDEX(aux!$N$3:$Q$4,MATCH(T$7,aux!$M$3:$M$4,0),IF($S$6=aux!$N$2,1)+IF($S$6=aux!$O$2,2)+IF($S$6=aux!$P$2,3)+IF($S$6=aux!$Q$2,4))*$D11</f>
        <v>53.999999999999993</v>
      </c>
      <c r="U11" s="9">
        <f>INDEX(aux!$N$3:$Q$4,MATCH(U$7,aux!$M$3:$M$4,0),IF($S$6=aux!$N$2,1)+IF($S$6=aux!$O$2,2)+IF($S$6=aux!$P$2,3)+IF($S$6=aux!$Q$2,4))*$C11</f>
        <v>60</v>
      </c>
      <c r="V11" s="15">
        <f>INDEX(aux!$N$3:$Q$4,MATCH(V$7,aux!$M$3:$M$4,0),IF($S$6=aux!$N$2,1)+IF($S$6=aux!$O$2,2)+IF($S$6=aux!$P$2,3)+IF($S$6=aux!$Q$2,4))*$D11</f>
        <v>77.142857142857139</v>
      </c>
    </row>
    <row r="12" spans="1:22" x14ac:dyDescent="0.25">
      <c r="B12" s="29">
        <v>12</v>
      </c>
      <c r="C12" s="5">
        <f>INDEX(aux!$W$2:$W$3,MATCH($B$7,aux!$V$2:$V$3,0))*$B12/10+MAX(INDEX(aux!$K$2:$K$3,MATCH(C$7,aux!$I$2:$I$3,0))*(IF(C$8=aux!$F$2,aux!$F$3,aux!$G$3))*INDEX(aux!$B$3:$C$7,MATCH($B$5,aux!$A$3:$A$7,0),(IF($B$6=aux!$B$2,1,2)))*($B12/10)^2,INDEX(aux!$K$2:$K$3,MATCH(C$7,aux!$I$2:$I$3,0))*VALUE(RIGHT($B$6,3))/(IF(C$8=aux!$F$2,aux!$F$4,aux!$G$4))*$B12/10,10*$B12/10,15)</f>
        <v>36</v>
      </c>
      <c r="D12" s="5">
        <f>INDEX(aux!$W$2:$W$3,MATCH($B$7,aux!$V$2:$V$3,0))*$B12/10+MAX(INDEX(aux!$K$2:$K$3,MATCH(D$7,aux!$I$2:$I$3,0))*(IF(D$8=aux!$F$2,aux!$F$3,aux!$G$3))*INDEX(aux!$B$3:$C$7,MATCH($B$5,aux!$A$3:$A$7,0),(IF($B$6=aux!$B$2,1,2)))*($B12/10)^2,INDEX(aux!$K$2:$K$3,MATCH(D$7,aux!$I$2:$I$3,0))*VALUE(RIGHT($B$6,3))/(IF(D$8=aux!$F$2,aux!$F$4,aux!$G$4))*$B12/10,10*$B12/10,15)</f>
        <v>46.285714285714292</v>
      </c>
      <c r="E12" s="5">
        <f>INDEX(aux!$W$2:$W$3,MATCH($B$7,aux!$V$2:$V$3,0))*$B12/10+MAX(INDEX(aux!$K$2:$K$3,MATCH(E$7,aux!$I$2:$I$3,0))*(IF(E$8=aux!$F$2,aux!$F$3,aux!$G$3))*INDEX(aux!$B$3:$C$7,MATCH($B$5,aux!$A$3:$A$7,0),(IF($B$6=aux!$B$2,1,2)))*($B12/10)^2,INDEX(aux!$K$2:$K$3,MATCH(E$7,aux!$I$2:$I$3,0))*VALUE(RIGHT($B$6,3))/(IF(E$8=aux!$F$2,aux!$F$4,aux!$G$4))*$B12/10,10*$B12/10,15)</f>
        <v>28.8</v>
      </c>
      <c r="F12" s="34">
        <f>INDEX(aux!$W$2:$W$3,MATCH($B$7,aux!$V$2:$V$3,0))*$B12/10+MAX(INDEX(aux!$K$2:$K$3,MATCH(F$7,aux!$I$2:$I$3,0))*(IF(F$8=aux!$F$2,aux!$F$3,aux!$G$3))*INDEX(aux!$B$3:$C$7,MATCH($B$5,aux!$A$3:$A$7,0),(IF($B$6=aux!$B$2,1,2)))*($B12/10)^2,INDEX(aux!$K$2:$K$3,MATCH(F$7,aux!$I$2:$I$3,0))*VALUE(RIGHT($B$6,3))/(IF(F$8=aux!$F$2,aux!$F$4,aux!$G$4))*$B12/10,10*$B12/10,15)</f>
        <v>36</v>
      </c>
      <c r="G12" s="9">
        <f>INDEX(aux!$N$3:$Q$4,MATCH(G$7,aux!$M$3:$M$4,0),IF($G$6=aux!$N$2,1)+IF($G$6=aux!$O$2,2)+IF($G$6=aux!$P$2,3)+IF($G$6=aux!$Q$2,4))*$C12</f>
        <v>36</v>
      </c>
      <c r="H12" s="9">
        <f>INDEX(aux!$N$3:$Q$4,MATCH(H$7,aux!$M$3:$M$4,0),IF($G$6=aux!$N$2,1)+IF($G$6=aux!$O$2,2)+IF($G$6=aux!$P$2,3)+IF($G$6=aux!$Q$2,4))*$D12</f>
        <v>46.285714285714292</v>
      </c>
      <c r="I12" s="9">
        <f>INDEX(aux!$N$3:$Q$4,MATCH(I$7,aux!$M$3:$M$4,0),IF($G$6=aux!$N$2,1)+IF($G$6=aux!$O$2,2)+IF($G$6=aux!$P$2,3)+IF($G$6=aux!$Q$2,4))*$C12</f>
        <v>36</v>
      </c>
      <c r="J12" s="37">
        <f>INDEX(aux!$N$3:$Q$4,MATCH(J$7,aux!$M$3:$M$4,0),IF($G$6=aux!$N$2,1)+IF($G$6=aux!$O$2,2)+IF($G$6=aux!$P$2,3)+IF($G$6=aux!$Q$2,4))*$D12</f>
        <v>46.285714285714292</v>
      </c>
      <c r="K12" s="9">
        <f>INDEX(aux!$N$3:$Q$4,MATCH(K$7,aux!$M$3:$M$4,0),IF($K$6=aux!$N$2,1)+IF($K$6=aux!$O$2,2)+IF($K$6=aux!$P$2,3)+IF($K$6=aux!$Q$2,4))*$C12</f>
        <v>43.199999999999996</v>
      </c>
      <c r="L12" s="9">
        <f>INDEX(aux!$N$3:$Q$4,MATCH(L$7,aux!$M$3:$M$4,0),IF($K$6=aux!$N$2,1)+IF($K$6=aux!$O$2,2)+IF($K$6=aux!$P$2,3)+IF($K$6=aux!$Q$2,4))*$D12</f>
        <v>55.542857142857152</v>
      </c>
      <c r="M12" s="9">
        <f>INDEX(aux!$N$3:$Q$4,MATCH(M$7,aux!$M$3:$M$4,0),IF($K$6=aux!$N$2,1)+IF($K$6=aux!$O$2,2)+IF($K$6=aux!$P$2,3)+IF($K$6=aux!$Q$2,4))*$C12</f>
        <v>57.6</v>
      </c>
      <c r="N12" s="37">
        <f>INDEX(aux!$N$3:$Q$4,MATCH(N$7,aux!$M$3:$M$4,0),IF($K$6=aux!$N$2,1)+IF($K$6=aux!$O$2,2)+IF($K$6=aux!$P$2,3)+IF($K$6=aux!$Q$2,4))*$D12</f>
        <v>74.057142857142864</v>
      </c>
      <c r="O12" s="9">
        <f>INDEX(aux!$N$3:$Q$4,MATCH(O$7,aux!$M$3:$M$4,0),IF($O$6=aux!$N$2,1)+IF($O$6=aux!$O$2,2)+IF($O$6=aux!$P$2,3)+IF($O$6=aux!$Q$2,4))*$C12</f>
        <v>46.800000000000004</v>
      </c>
      <c r="P12" s="9">
        <f>INDEX(aux!$N$3:$Q$4,MATCH(P$7,aux!$M$3:$M$4,0),IF($O$6=aux!$N$2,1)+IF($O$6=aux!$O$2,2)+IF($O$6=aux!$P$2,3)+IF($O$6=aux!$Q$2,4))*$D12</f>
        <v>60.171428571428578</v>
      </c>
      <c r="Q12" s="9">
        <f>INDEX(aux!$N$3:$Q$4,MATCH(Q$7,aux!$M$3:$M$4,0),IF($O$6=aux!$N$2,1)+IF($O$6=aux!$O$2,2)+IF($O$6=aux!$P$2,3)+IF($O$6=aux!$Q$2,4))*$C12</f>
        <v>64.8</v>
      </c>
      <c r="R12" s="37">
        <f>INDEX(aux!$N$3:$Q$4,MATCH(R$7,aux!$M$3:$M$4,0),IF($O$6=aux!$N$2,1)+IF($O$6=aux!$O$2,2)+IF($O$6=aux!$P$2,3)+IF($O$6=aux!$Q$2,4))*$D12</f>
        <v>83.314285714285731</v>
      </c>
      <c r="S12" s="9">
        <f>INDEX(aux!$N$3:$Q$4,MATCH(S$7,aux!$M$3:$M$4,0),IF($S$6=aux!$N$2,1)+IF($S$6=aux!$O$2,2)+IF($S$6=aux!$P$2,3)+IF($S$6=aux!$Q$2,4))*$C12</f>
        <v>50.4</v>
      </c>
      <c r="T12" s="9">
        <f>INDEX(aux!$N$3:$Q$4,MATCH(T$7,aux!$M$3:$M$4,0),IF($S$6=aux!$N$2,1)+IF($S$6=aux!$O$2,2)+IF($S$6=aux!$P$2,3)+IF($S$6=aux!$Q$2,4))*$D12</f>
        <v>64.800000000000011</v>
      </c>
      <c r="U12" s="9">
        <f>INDEX(aux!$N$3:$Q$4,MATCH(U$7,aux!$M$3:$M$4,0),IF($S$6=aux!$N$2,1)+IF($S$6=aux!$O$2,2)+IF($S$6=aux!$P$2,3)+IF($S$6=aux!$Q$2,4))*$C12</f>
        <v>72</v>
      </c>
      <c r="V12" s="15">
        <f>INDEX(aux!$N$3:$Q$4,MATCH(V$7,aux!$M$3:$M$4,0),IF($S$6=aux!$N$2,1)+IF($S$6=aux!$O$2,2)+IF($S$6=aux!$P$2,3)+IF($S$6=aux!$Q$2,4))*$D12</f>
        <v>92.571428571428584</v>
      </c>
    </row>
    <row r="13" spans="1:22" x14ac:dyDescent="0.25">
      <c r="B13" s="29">
        <v>14</v>
      </c>
      <c r="C13" s="5">
        <f>INDEX(aux!$W$2:$W$3,MATCH($B$7,aux!$V$2:$V$3,0))*$B13/10+MAX(INDEX(aux!$K$2:$K$3,MATCH(C$7,aux!$I$2:$I$3,0))*(IF(C$8=aux!$F$2,aux!$F$3,aux!$G$3))*INDEX(aux!$B$3:$C$7,MATCH($B$5,aux!$A$3:$A$7,0),(IF($B$6=aux!$B$2,1,2)))*($B13/10)^2,INDEX(aux!$K$2:$K$3,MATCH(C$7,aux!$I$2:$I$3,0))*VALUE(RIGHT($B$6,3))/(IF(C$8=aux!$F$2,aux!$F$4,aux!$G$4))*$B13/10,10*$B13/10,15)</f>
        <v>42</v>
      </c>
      <c r="D13" s="5">
        <f>INDEX(aux!$W$2:$W$3,MATCH($B$7,aux!$V$2:$V$3,0))*$B13/10+MAX(INDEX(aux!$K$2:$K$3,MATCH(D$7,aux!$I$2:$I$3,0))*(IF(D$8=aux!$F$2,aux!$F$3,aux!$G$3))*INDEX(aux!$B$3:$C$7,MATCH($B$5,aux!$A$3:$A$7,0),(IF($B$6=aux!$B$2,1,2)))*($B13/10)^2,INDEX(aux!$K$2:$K$3,MATCH(D$7,aux!$I$2:$I$3,0))*VALUE(RIGHT($B$6,3))/(IF(D$8=aux!$F$2,aux!$F$4,aux!$G$4))*$B13/10,10*$B13/10,15)</f>
        <v>54</v>
      </c>
      <c r="E13" s="5">
        <f>INDEX(aux!$W$2:$W$3,MATCH($B$7,aux!$V$2:$V$3,0))*$B13/10+MAX(INDEX(aux!$K$2:$K$3,MATCH(E$7,aux!$I$2:$I$3,0))*(IF(E$8=aux!$F$2,aux!$F$3,aux!$G$3))*INDEX(aux!$B$3:$C$7,MATCH($B$5,aux!$A$3:$A$7,0),(IF($B$6=aux!$B$2,1,2)))*($B13/10)^2,INDEX(aux!$K$2:$K$3,MATCH(E$7,aux!$I$2:$I$3,0))*VALUE(RIGHT($B$6,3))/(IF(E$8=aux!$F$2,aux!$F$4,aux!$G$4))*$B13/10,10*$B13/10,15)</f>
        <v>33.6</v>
      </c>
      <c r="F13" s="34">
        <f>INDEX(aux!$W$2:$W$3,MATCH($B$7,aux!$V$2:$V$3,0))*$B13/10+MAX(INDEX(aux!$K$2:$K$3,MATCH(F$7,aux!$I$2:$I$3,0))*(IF(F$8=aux!$F$2,aux!$F$3,aux!$G$3))*INDEX(aux!$B$3:$C$7,MATCH($B$5,aux!$A$3:$A$7,0),(IF($B$6=aux!$B$2,1,2)))*($B13/10)^2,INDEX(aux!$K$2:$K$3,MATCH(F$7,aux!$I$2:$I$3,0))*VALUE(RIGHT($B$6,3))/(IF(F$8=aux!$F$2,aux!$F$4,aux!$G$4))*$B13/10,10*$B13/10,15)</f>
        <v>42</v>
      </c>
      <c r="G13" s="9">
        <f>INDEX(aux!$N$3:$Q$4,MATCH(G$7,aux!$M$3:$M$4,0),IF($G$6=aux!$N$2,1)+IF($G$6=aux!$O$2,2)+IF($G$6=aux!$P$2,3)+IF($G$6=aux!$Q$2,4))*$C13</f>
        <v>42</v>
      </c>
      <c r="H13" s="9">
        <f>INDEX(aux!$N$3:$Q$4,MATCH(H$7,aux!$M$3:$M$4,0),IF($G$6=aux!$N$2,1)+IF($G$6=aux!$O$2,2)+IF($G$6=aux!$P$2,3)+IF($G$6=aux!$Q$2,4))*$D13</f>
        <v>54</v>
      </c>
      <c r="I13" s="9">
        <f>INDEX(aux!$N$3:$Q$4,MATCH(I$7,aux!$M$3:$M$4,0),IF($G$6=aux!$N$2,1)+IF($G$6=aux!$O$2,2)+IF($G$6=aux!$P$2,3)+IF($G$6=aux!$Q$2,4))*$C13</f>
        <v>42</v>
      </c>
      <c r="J13" s="37">
        <f>INDEX(aux!$N$3:$Q$4,MATCH(J$7,aux!$M$3:$M$4,0),IF($G$6=aux!$N$2,1)+IF($G$6=aux!$O$2,2)+IF($G$6=aux!$P$2,3)+IF($G$6=aux!$Q$2,4))*$D13</f>
        <v>54</v>
      </c>
      <c r="K13" s="9">
        <f>INDEX(aux!$N$3:$Q$4,MATCH(K$7,aux!$M$3:$M$4,0),IF($K$6=aux!$N$2,1)+IF($K$6=aux!$O$2,2)+IF($K$6=aux!$P$2,3)+IF($K$6=aux!$Q$2,4))*$C13</f>
        <v>50.4</v>
      </c>
      <c r="L13" s="9">
        <f>INDEX(aux!$N$3:$Q$4,MATCH(L$7,aux!$M$3:$M$4,0),IF($K$6=aux!$N$2,1)+IF($K$6=aux!$O$2,2)+IF($K$6=aux!$P$2,3)+IF($K$6=aux!$Q$2,4))*$D13</f>
        <v>64.8</v>
      </c>
      <c r="M13" s="9">
        <f>INDEX(aux!$N$3:$Q$4,MATCH(M$7,aux!$M$3:$M$4,0),IF($K$6=aux!$N$2,1)+IF($K$6=aux!$O$2,2)+IF($K$6=aux!$P$2,3)+IF($K$6=aux!$Q$2,4))*$C13</f>
        <v>67.2</v>
      </c>
      <c r="N13" s="37">
        <f>INDEX(aux!$N$3:$Q$4,MATCH(N$7,aux!$M$3:$M$4,0),IF($K$6=aux!$N$2,1)+IF($K$6=aux!$O$2,2)+IF($K$6=aux!$P$2,3)+IF($K$6=aux!$Q$2,4))*$D13</f>
        <v>86.4</v>
      </c>
      <c r="O13" s="9">
        <f>INDEX(aux!$N$3:$Q$4,MATCH(O$7,aux!$M$3:$M$4,0),IF($O$6=aux!$N$2,1)+IF($O$6=aux!$O$2,2)+IF($O$6=aux!$P$2,3)+IF($O$6=aux!$Q$2,4))*$C13</f>
        <v>54.6</v>
      </c>
      <c r="P13" s="9">
        <f>INDEX(aux!$N$3:$Q$4,MATCH(P$7,aux!$M$3:$M$4,0),IF($O$6=aux!$N$2,1)+IF($O$6=aux!$O$2,2)+IF($O$6=aux!$P$2,3)+IF($O$6=aux!$Q$2,4))*$D13</f>
        <v>70.2</v>
      </c>
      <c r="Q13" s="9">
        <f>INDEX(aux!$N$3:$Q$4,MATCH(Q$7,aux!$M$3:$M$4,0),IF($O$6=aux!$N$2,1)+IF($O$6=aux!$O$2,2)+IF($O$6=aux!$P$2,3)+IF($O$6=aux!$Q$2,4))*$C13</f>
        <v>75.600000000000009</v>
      </c>
      <c r="R13" s="37">
        <f>INDEX(aux!$N$3:$Q$4,MATCH(R$7,aux!$M$3:$M$4,0),IF($O$6=aux!$N$2,1)+IF($O$6=aux!$O$2,2)+IF($O$6=aux!$P$2,3)+IF($O$6=aux!$Q$2,4))*$D13</f>
        <v>97.2</v>
      </c>
      <c r="S13" s="9">
        <f>INDEX(aux!$N$3:$Q$4,MATCH(S$7,aux!$M$3:$M$4,0),IF($S$6=aux!$N$2,1)+IF($S$6=aux!$O$2,2)+IF($S$6=aux!$P$2,3)+IF($S$6=aux!$Q$2,4))*$C13</f>
        <v>58.8</v>
      </c>
      <c r="T13" s="9">
        <f>INDEX(aux!$N$3:$Q$4,MATCH(T$7,aux!$M$3:$M$4,0),IF($S$6=aux!$N$2,1)+IF($S$6=aux!$O$2,2)+IF($S$6=aux!$P$2,3)+IF($S$6=aux!$Q$2,4))*$D13</f>
        <v>75.599999999999994</v>
      </c>
      <c r="U13" s="9">
        <f>INDEX(aux!$N$3:$Q$4,MATCH(U$7,aux!$M$3:$M$4,0),IF($S$6=aux!$N$2,1)+IF($S$6=aux!$O$2,2)+IF($S$6=aux!$P$2,3)+IF($S$6=aux!$Q$2,4))*$C13</f>
        <v>84</v>
      </c>
      <c r="V13" s="15">
        <f>INDEX(aux!$N$3:$Q$4,MATCH(V$7,aux!$M$3:$M$4,0),IF($S$6=aux!$N$2,1)+IF($S$6=aux!$O$2,2)+IF($S$6=aux!$P$2,3)+IF($S$6=aux!$Q$2,4))*$D13</f>
        <v>108</v>
      </c>
    </row>
    <row r="14" spans="1:22" x14ac:dyDescent="0.25">
      <c r="B14" s="29">
        <v>16</v>
      </c>
      <c r="C14" s="5">
        <f>INDEX(aux!$W$2:$W$3,MATCH($B$7,aux!$V$2:$V$3,0))*$B14/10+MAX(INDEX(aux!$K$2:$K$3,MATCH(C$7,aux!$I$2:$I$3,0))*(IF(C$8=aux!$F$2,aux!$F$3,aux!$G$3))*INDEX(aux!$B$3:$C$7,MATCH($B$5,aux!$A$3:$A$7,0),(IF($B$6=aux!$B$2,1,2)))*($B14/10)^2,INDEX(aux!$K$2:$K$3,MATCH(C$7,aux!$I$2:$I$3,0))*VALUE(RIGHT($B$6,3))/(IF(C$8=aux!$F$2,aux!$F$4,aux!$G$4))*$B14/10,10*$B14/10,15)</f>
        <v>48</v>
      </c>
      <c r="D14" s="5">
        <f>INDEX(aux!$W$2:$W$3,MATCH($B$7,aux!$V$2:$V$3,0))*$B14/10+MAX(INDEX(aux!$K$2:$K$3,MATCH(D$7,aux!$I$2:$I$3,0))*(IF(D$8=aux!$F$2,aux!$F$3,aux!$G$3))*INDEX(aux!$B$3:$C$7,MATCH($B$5,aux!$A$3:$A$7,0),(IF($B$6=aux!$B$2,1,2)))*($B14/10)^2,INDEX(aux!$K$2:$K$3,MATCH(D$7,aux!$I$2:$I$3,0))*VALUE(RIGHT($B$6,3))/(IF(D$8=aux!$F$2,aux!$F$4,aux!$G$4))*$B14/10,10*$B14/10,15)</f>
        <v>61.714285714285715</v>
      </c>
      <c r="E14" s="5">
        <f>INDEX(aux!$W$2:$W$3,MATCH($B$7,aux!$V$2:$V$3,0))*$B14/10+MAX(INDEX(aux!$K$2:$K$3,MATCH(E$7,aux!$I$2:$I$3,0))*(IF(E$8=aux!$F$2,aux!$F$3,aux!$G$3))*INDEX(aux!$B$3:$C$7,MATCH($B$5,aux!$A$3:$A$7,0),(IF($B$6=aux!$B$2,1,2)))*($B14/10)^2,INDEX(aux!$K$2:$K$3,MATCH(E$7,aux!$I$2:$I$3,0))*VALUE(RIGHT($B$6,3))/(IF(E$8=aux!$F$2,aux!$F$4,aux!$G$4))*$B14/10,10*$B14/10,15)</f>
        <v>38.4</v>
      </c>
      <c r="F14" s="34">
        <f>INDEX(aux!$W$2:$W$3,MATCH($B$7,aux!$V$2:$V$3,0))*$B14/10+MAX(INDEX(aux!$K$2:$K$3,MATCH(F$7,aux!$I$2:$I$3,0))*(IF(F$8=aux!$F$2,aux!$F$3,aux!$G$3))*INDEX(aux!$B$3:$C$7,MATCH($B$5,aux!$A$3:$A$7,0),(IF($B$6=aux!$B$2,1,2)))*($B14/10)^2,INDEX(aux!$K$2:$K$3,MATCH(F$7,aux!$I$2:$I$3,0))*VALUE(RIGHT($B$6,3))/(IF(F$8=aux!$F$2,aux!$F$4,aux!$G$4))*$B14/10,10*$B14/10,15)</f>
        <v>48</v>
      </c>
      <c r="G14" s="9">
        <f>INDEX(aux!$N$3:$Q$4,MATCH(G$7,aux!$M$3:$M$4,0),IF($G$6=aux!$N$2,1)+IF($G$6=aux!$O$2,2)+IF($G$6=aux!$P$2,3)+IF($G$6=aux!$Q$2,4))*$C14</f>
        <v>48</v>
      </c>
      <c r="H14" s="9">
        <f>INDEX(aux!$N$3:$Q$4,MATCH(H$7,aux!$M$3:$M$4,0),IF($G$6=aux!$N$2,1)+IF($G$6=aux!$O$2,2)+IF($G$6=aux!$P$2,3)+IF($G$6=aux!$Q$2,4))*$D14</f>
        <v>61.714285714285715</v>
      </c>
      <c r="I14" s="9">
        <f>INDEX(aux!$N$3:$Q$4,MATCH(I$7,aux!$M$3:$M$4,0),IF($G$6=aux!$N$2,1)+IF($G$6=aux!$O$2,2)+IF($G$6=aux!$P$2,3)+IF($G$6=aux!$Q$2,4))*$C14</f>
        <v>48</v>
      </c>
      <c r="J14" s="37">
        <f>INDEX(aux!$N$3:$Q$4,MATCH(J$7,aux!$M$3:$M$4,0),IF($G$6=aux!$N$2,1)+IF($G$6=aux!$O$2,2)+IF($G$6=aux!$P$2,3)+IF($G$6=aux!$Q$2,4))*$D14</f>
        <v>61.714285714285715</v>
      </c>
      <c r="K14" s="9">
        <f>INDEX(aux!$N$3:$Q$4,MATCH(K$7,aux!$M$3:$M$4,0),IF($K$6=aux!$N$2,1)+IF($K$6=aux!$O$2,2)+IF($K$6=aux!$P$2,3)+IF($K$6=aux!$Q$2,4))*$C14</f>
        <v>57.599999999999994</v>
      </c>
      <c r="L14" s="9">
        <f>INDEX(aux!$N$3:$Q$4,MATCH(L$7,aux!$M$3:$M$4,0),IF($K$6=aux!$N$2,1)+IF($K$6=aux!$O$2,2)+IF($K$6=aux!$P$2,3)+IF($K$6=aux!$Q$2,4))*$D14</f>
        <v>74.05714285714285</v>
      </c>
      <c r="M14" s="9">
        <f>INDEX(aux!$N$3:$Q$4,MATCH(M$7,aux!$M$3:$M$4,0),IF($K$6=aux!$N$2,1)+IF($K$6=aux!$O$2,2)+IF($K$6=aux!$P$2,3)+IF($K$6=aux!$Q$2,4))*$C14</f>
        <v>76.800000000000011</v>
      </c>
      <c r="N14" s="37">
        <f>INDEX(aux!$N$3:$Q$4,MATCH(N$7,aux!$M$3:$M$4,0),IF($K$6=aux!$N$2,1)+IF($K$6=aux!$O$2,2)+IF($K$6=aux!$P$2,3)+IF($K$6=aux!$Q$2,4))*$D14</f>
        <v>98.742857142857147</v>
      </c>
      <c r="O14" s="9">
        <f>INDEX(aux!$N$3:$Q$4,MATCH(O$7,aux!$M$3:$M$4,0),IF($O$6=aux!$N$2,1)+IF($O$6=aux!$O$2,2)+IF($O$6=aux!$P$2,3)+IF($O$6=aux!$Q$2,4))*$C14</f>
        <v>62.400000000000006</v>
      </c>
      <c r="P14" s="9">
        <f>INDEX(aux!$N$3:$Q$4,MATCH(P$7,aux!$M$3:$M$4,0),IF($O$6=aux!$N$2,1)+IF($O$6=aux!$O$2,2)+IF($O$6=aux!$P$2,3)+IF($O$6=aux!$Q$2,4))*$D14</f>
        <v>80.228571428571428</v>
      </c>
      <c r="Q14" s="9">
        <f>INDEX(aux!$N$3:$Q$4,MATCH(Q$7,aux!$M$3:$M$4,0),IF($O$6=aux!$N$2,1)+IF($O$6=aux!$O$2,2)+IF($O$6=aux!$P$2,3)+IF($O$6=aux!$Q$2,4))*$C14</f>
        <v>86.4</v>
      </c>
      <c r="R14" s="37">
        <f>INDEX(aux!$N$3:$Q$4,MATCH(R$7,aux!$M$3:$M$4,0),IF($O$6=aux!$N$2,1)+IF($O$6=aux!$O$2,2)+IF($O$6=aux!$P$2,3)+IF($O$6=aux!$Q$2,4))*$D14</f>
        <v>111.08571428571429</v>
      </c>
      <c r="S14" s="9">
        <f>INDEX(aux!$N$3:$Q$4,MATCH(S$7,aux!$M$3:$M$4,0),IF($S$6=aux!$N$2,1)+IF($S$6=aux!$O$2,2)+IF($S$6=aux!$P$2,3)+IF($S$6=aux!$Q$2,4))*$C14</f>
        <v>67.199999999999989</v>
      </c>
      <c r="T14" s="9">
        <f>INDEX(aux!$N$3:$Q$4,MATCH(T$7,aux!$M$3:$M$4,0),IF($S$6=aux!$N$2,1)+IF($S$6=aux!$O$2,2)+IF($S$6=aux!$P$2,3)+IF($S$6=aux!$Q$2,4))*$D14</f>
        <v>86.399999999999991</v>
      </c>
      <c r="U14" s="9">
        <f>INDEX(aux!$N$3:$Q$4,MATCH(U$7,aux!$M$3:$M$4,0),IF($S$6=aux!$N$2,1)+IF($S$6=aux!$O$2,2)+IF($S$6=aux!$P$2,3)+IF($S$6=aux!$Q$2,4))*$C14</f>
        <v>96</v>
      </c>
      <c r="V14" s="15">
        <f>INDEX(aux!$N$3:$Q$4,MATCH(V$7,aux!$M$3:$M$4,0),IF($S$6=aux!$N$2,1)+IF($S$6=aux!$O$2,2)+IF($S$6=aux!$P$2,3)+IF($S$6=aux!$Q$2,4))*$D14</f>
        <v>123.42857142857143</v>
      </c>
    </row>
    <row r="15" spans="1:22" x14ac:dyDescent="0.25">
      <c r="B15" s="29">
        <v>20</v>
      </c>
      <c r="C15" s="5">
        <f>INDEX(aux!$W$2:$W$3,MATCH($B$7,aux!$V$2:$V$3,0))*$B15/10+MAX(INDEX(aux!$K$2:$K$3,MATCH(C$7,aux!$I$2:$I$3,0))*(IF(C$8=aux!$F$2,aux!$F$3,aux!$G$3))*INDEX(aux!$B$3:$C$7,MATCH($B$5,aux!$A$3:$A$7,0),(IF($B$6=aux!$B$2,1,2)))*($B15/10)^2,INDEX(aux!$K$2:$K$3,MATCH(C$7,aux!$I$2:$I$3,0))*VALUE(RIGHT($B$6,3))/(IF(C$8=aux!$F$2,aux!$F$4,aux!$G$4))*$B15/10,10*$B15/10,15)</f>
        <v>68</v>
      </c>
      <c r="D15" s="5">
        <f>INDEX(aux!$W$2:$W$3,MATCH($B$7,aux!$V$2:$V$3,0))*$B15/10+MAX(INDEX(aux!$K$2:$K$3,MATCH(D$7,aux!$I$2:$I$3,0))*(IF(D$8=aux!$F$2,aux!$F$3,aux!$G$3))*INDEX(aux!$B$3:$C$7,MATCH($B$5,aux!$A$3:$A$7,0),(IF($B$6=aux!$B$2,1,2)))*($B15/10)^2,INDEX(aux!$K$2:$K$3,MATCH(D$7,aux!$I$2:$I$3,0))*VALUE(RIGHT($B$6,3))/(IF(D$8=aux!$F$2,aux!$F$4,aux!$G$4))*$B15/10,10*$B15/10,15)</f>
        <v>87.199999999999989</v>
      </c>
      <c r="E15" s="5">
        <f>INDEX(aux!$W$2:$W$3,MATCH($B$7,aux!$V$2:$V$3,0))*$B15/10+MAX(INDEX(aux!$K$2:$K$3,MATCH(E$7,aux!$I$2:$I$3,0))*(IF(E$8=aux!$F$2,aux!$F$3,aux!$G$3))*INDEX(aux!$B$3:$C$7,MATCH($B$5,aux!$A$3:$A$7,0),(IF($B$6=aux!$B$2,1,2)))*($B15/10)^2,INDEX(aux!$K$2:$K$3,MATCH(E$7,aux!$I$2:$I$3,0))*VALUE(RIGHT($B$6,3))/(IF(E$8=aux!$F$2,aux!$F$4,aux!$G$4))*$B15/10,10*$B15/10,15)</f>
        <v>53.599999999999994</v>
      </c>
      <c r="F15" s="34">
        <f>INDEX(aux!$W$2:$W$3,MATCH($B$7,aux!$V$2:$V$3,0))*$B15/10+MAX(INDEX(aux!$K$2:$K$3,MATCH(F$7,aux!$I$2:$I$3,0))*(IF(F$8=aux!$F$2,aux!$F$3,aux!$G$3))*INDEX(aux!$B$3:$C$7,MATCH($B$5,aux!$A$3:$A$7,0),(IF($B$6=aux!$B$2,1,2)))*($B15/10)^2,INDEX(aux!$K$2:$K$3,MATCH(F$7,aux!$I$2:$I$3,0))*VALUE(RIGHT($B$6,3))/(IF(F$8=aux!$F$2,aux!$F$4,aux!$G$4))*$B15/10,10*$B15/10,15)</f>
        <v>67.039999999999992</v>
      </c>
      <c r="G15" s="9">
        <f>INDEX(aux!$N$3:$Q$4,MATCH(G$7,aux!$M$3:$M$4,0),IF($G$6=aux!$N$2,1)+IF($G$6=aux!$O$2,2)+IF($G$6=aux!$P$2,3)+IF($G$6=aux!$Q$2,4))*$C15</f>
        <v>68</v>
      </c>
      <c r="H15" s="9">
        <f>INDEX(aux!$N$3:$Q$4,MATCH(H$7,aux!$M$3:$M$4,0),IF($G$6=aux!$N$2,1)+IF($G$6=aux!$O$2,2)+IF($G$6=aux!$P$2,3)+IF($G$6=aux!$Q$2,4))*$D15</f>
        <v>87.199999999999989</v>
      </c>
      <c r="I15" s="9">
        <f>INDEX(aux!$N$3:$Q$4,MATCH(I$7,aux!$M$3:$M$4,0),IF($G$6=aux!$N$2,1)+IF($G$6=aux!$O$2,2)+IF($G$6=aux!$P$2,3)+IF($G$6=aux!$Q$2,4))*$C15</f>
        <v>68</v>
      </c>
      <c r="J15" s="37">
        <f>INDEX(aux!$N$3:$Q$4,MATCH(J$7,aux!$M$3:$M$4,0),IF($G$6=aux!$N$2,1)+IF($G$6=aux!$O$2,2)+IF($G$6=aux!$P$2,3)+IF($G$6=aux!$Q$2,4))*$D15</f>
        <v>87.199999999999989</v>
      </c>
      <c r="K15" s="9">
        <f>INDEX(aux!$N$3:$Q$4,MATCH(K$7,aux!$M$3:$M$4,0),IF($K$6=aux!$N$2,1)+IF($K$6=aux!$O$2,2)+IF($K$6=aux!$P$2,3)+IF($K$6=aux!$Q$2,4))*$C15</f>
        <v>81.599999999999994</v>
      </c>
      <c r="L15" s="9">
        <f>INDEX(aux!$N$3:$Q$4,MATCH(L$7,aux!$M$3:$M$4,0),IF($K$6=aux!$N$2,1)+IF($K$6=aux!$O$2,2)+IF($K$6=aux!$P$2,3)+IF($K$6=aux!$Q$2,4))*$D15</f>
        <v>104.63999999999999</v>
      </c>
      <c r="M15" s="9">
        <f>INDEX(aux!$N$3:$Q$4,MATCH(M$7,aux!$M$3:$M$4,0),IF($K$6=aux!$N$2,1)+IF($K$6=aux!$O$2,2)+IF($K$6=aux!$P$2,3)+IF($K$6=aux!$Q$2,4))*$C15</f>
        <v>108.80000000000001</v>
      </c>
      <c r="N15" s="37">
        <f>INDEX(aux!$N$3:$Q$4,MATCH(N$7,aux!$M$3:$M$4,0),IF($K$6=aux!$N$2,1)+IF($K$6=aux!$O$2,2)+IF($K$6=aux!$P$2,3)+IF($K$6=aux!$Q$2,4))*$D15</f>
        <v>139.51999999999998</v>
      </c>
      <c r="O15" s="9">
        <f>INDEX(aux!$N$3:$Q$4,MATCH(O$7,aux!$M$3:$M$4,0),IF($O$6=aux!$N$2,1)+IF($O$6=aux!$O$2,2)+IF($O$6=aux!$P$2,3)+IF($O$6=aux!$Q$2,4))*$C15</f>
        <v>88.4</v>
      </c>
      <c r="P15" s="9">
        <f>INDEX(aux!$N$3:$Q$4,MATCH(P$7,aux!$M$3:$M$4,0),IF($O$6=aux!$N$2,1)+IF($O$6=aux!$O$2,2)+IF($O$6=aux!$P$2,3)+IF($O$6=aux!$Q$2,4))*$D15</f>
        <v>113.35999999999999</v>
      </c>
      <c r="Q15" s="9">
        <f>INDEX(aux!$N$3:$Q$4,MATCH(Q$7,aux!$M$3:$M$4,0),IF($O$6=aux!$N$2,1)+IF($O$6=aux!$O$2,2)+IF($O$6=aux!$P$2,3)+IF($O$6=aux!$Q$2,4))*$C15</f>
        <v>122.4</v>
      </c>
      <c r="R15" s="37">
        <f>INDEX(aux!$N$3:$Q$4,MATCH(R$7,aux!$M$3:$M$4,0),IF($O$6=aux!$N$2,1)+IF($O$6=aux!$O$2,2)+IF($O$6=aux!$P$2,3)+IF($O$6=aux!$Q$2,4))*$D15</f>
        <v>156.95999999999998</v>
      </c>
      <c r="S15" s="9">
        <f>INDEX(aux!$N$3:$Q$4,MATCH(S$7,aux!$M$3:$M$4,0),IF($S$6=aux!$N$2,1)+IF($S$6=aux!$O$2,2)+IF($S$6=aux!$P$2,3)+IF($S$6=aux!$Q$2,4))*$C15</f>
        <v>95.199999999999989</v>
      </c>
      <c r="T15" s="9">
        <f>INDEX(aux!$N$3:$Q$4,MATCH(T$7,aux!$M$3:$M$4,0),IF($S$6=aux!$N$2,1)+IF($S$6=aux!$O$2,2)+IF($S$6=aux!$P$2,3)+IF($S$6=aux!$Q$2,4))*$D15</f>
        <v>122.07999999999997</v>
      </c>
      <c r="U15" s="9">
        <f>INDEX(aux!$N$3:$Q$4,MATCH(U$7,aux!$M$3:$M$4,0),IF($S$6=aux!$N$2,1)+IF($S$6=aux!$O$2,2)+IF($S$6=aux!$P$2,3)+IF($S$6=aux!$Q$2,4))*$C15</f>
        <v>136</v>
      </c>
      <c r="V15" s="15">
        <f>INDEX(aux!$N$3:$Q$4,MATCH(V$7,aux!$M$3:$M$4,0),IF($S$6=aux!$N$2,1)+IF($S$6=aux!$O$2,2)+IF($S$6=aux!$P$2,3)+IF($S$6=aux!$Q$2,4))*$D15</f>
        <v>174.39999999999998</v>
      </c>
    </row>
    <row r="16" spans="1:22" x14ac:dyDescent="0.25">
      <c r="B16" s="29">
        <v>25</v>
      </c>
      <c r="C16" s="5">
        <f>INDEX(aux!$W$2:$W$3,MATCH($B$7,aux!$V$2:$V$3,0))*$B16/10+MAX(INDEX(aux!$K$2:$K$3,MATCH(C$7,aux!$I$2:$I$3,0))*(IF(C$8=aux!$F$2,aux!$F$3,aux!$G$3))*INDEX(aux!$B$3:$C$7,MATCH($B$5,aux!$A$3:$A$7,0),(IF($B$6=aux!$B$2,1,2)))*($B16/10)^2,INDEX(aux!$K$2:$K$3,MATCH(C$7,aux!$I$2:$I$3,0))*VALUE(RIGHT($B$6,3))/(IF(C$8=aux!$F$2,aux!$F$4,aux!$G$4))*$B16/10,10*$B16/10,15)</f>
        <v>100</v>
      </c>
      <c r="D16" s="5">
        <f>INDEX(aux!$W$2:$W$3,MATCH($B$7,aux!$V$2:$V$3,0))*$B16/10+MAX(INDEX(aux!$K$2:$K$3,MATCH(D$7,aux!$I$2:$I$3,0))*(IF(D$8=aux!$F$2,aux!$F$3,aux!$G$3))*INDEX(aux!$B$3:$C$7,MATCH($B$5,aux!$A$3:$A$7,0),(IF($B$6=aux!$B$2,1,2)))*($B16/10)^2,INDEX(aux!$K$2:$K$3,MATCH(D$7,aux!$I$2:$I$3,0))*VALUE(RIGHT($B$6,3))/(IF(D$8=aux!$F$2,aux!$F$4,aux!$G$4))*$B16/10,10*$B16/10,15)</f>
        <v>130</v>
      </c>
      <c r="E16" s="5">
        <f>INDEX(aux!$W$2:$W$3,MATCH($B$7,aux!$V$2:$V$3,0))*$B16/10+MAX(INDEX(aux!$K$2:$K$3,MATCH(E$7,aux!$I$2:$I$3,0))*(IF(E$8=aux!$F$2,aux!$F$3,aux!$G$3))*INDEX(aux!$B$3:$C$7,MATCH($B$5,aux!$A$3:$A$7,0),(IF($B$6=aux!$B$2,1,2)))*($B16/10)^2,INDEX(aux!$K$2:$K$3,MATCH(E$7,aux!$I$2:$I$3,0))*VALUE(RIGHT($B$6,3))/(IF(E$8=aux!$F$2,aux!$F$4,aux!$G$4))*$B16/10,10*$B16/10,15)</f>
        <v>77.5</v>
      </c>
      <c r="F16" s="34">
        <f>INDEX(aux!$W$2:$W$3,MATCH($B$7,aux!$V$2:$V$3,0))*$B16/10+MAX(INDEX(aux!$K$2:$K$3,MATCH(F$7,aux!$I$2:$I$3,0))*(IF(F$8=aux!$F$2,aux!$F$3,aux!$G$3))*INDEX(aux!$B$3:$C$7,MATCH($B$5,aux!$A$3:$A$7,0),(IF($B$6=aux!$B$2,1,2)))*($B16/10)^2,INDEX(aux!$K$2:$K$3,MATCH(F$7,aux!$I$2:$I$3,0))*VALUE(RIGHT($B$6,3))/(IF(F$8=aux!$F$2,aux!$F$4,aux!$G$4))*$B16/10,10*$B16/10,15)</f>
        <v>98.499999999999986</v>
      </c>
      <c r="G16" s="9">
        <f>INDEX(aux!$N$3:$Q$4,MATCH(G$7,aux!$M$3:$M$4,0),IF($G$6=aux!$N$2,1)+IF($G$6=aux!$O$2,2)+IF($G$6=aux!$P$2,3)+IF($G$6=aux!$Q$2,4))*$C16</f>
        <v>100</v>
      </c>
      <c r="H16" s="9">
        <f>INDEX(aux!$N$3:$Q$4,MATCH(H$7,aux!$M$3:$M$4,0),IF($G$6=aux!$N$2,1)+IF($G$6=aux!$O$2,2)+IF($G$6=aux!$P$2,3)+IF($G$6=aux!$Q$2,4))*$D16</f>
        <v>130</v>
      </c>
      <c r="I16" s="9">
        <f>INDEX(aux!$N$3:$Q$4,MATCH(I$7,aux!$M$3:$M$4,0),IF($G$6=aux!$N$2,1)+IF($G$6=aux!$O$2,2)+IF($G$6=aux!$P$2,3)+IF($G$6=aux!$Q$2,4))*$C16</f>
        <v>100</v>
      </c>
      <c r="J16" s="37">
        <f>INDEX(aux!$N$3:$Q$4,MATCH(J$7,aux!$M$3:$M$4,0),IF($G$6=aux!$N$2,1)+IF($G$6=aux!$O$2,2)+IF($G$6=aux!$P$2,3)+IF($G$6=aux!$Q$2,4))*$D16</f>
        <v>130</v>
      </c>
      <c r="K16" s="9">
        <f>INDEX(aux!$N$3:$Q$4,MATCH(K$7,aux!$M$3:$M$4,0),IF($K$6=aux!$N$2,1)+IF($K$6=aux!$O$2,2)+IF($K$6=aux!$P$2,3)+IF($K$6=aux!$Q$2,4))*$C16</f>
        <v>120</v>
      </c>
      <c r="L16" s="9">
        <f>INDEX(aux!$N$3:$Q$4,MATCH(L$7,aux!$M$3:$M$4,0),IF($K$6=aux!$N$2,1)+IF($K$6=aux!$O$2,2)+IF($K$6=aux!$P$2,3)+IF($K$6=aux!$Q$2,4))*$D16</f>
        <v>156</v>
      </c>
      <c r="M16" s="9">
        <f>INDEX(aux!$N$3:$Q$4,MATCH(M$7,aux!$M$3:$M$4,0),IF($K$6=aux!$N$2,1)+IF($K$6=aux!$O$2,2)+IF($K$6=aux!$P$2,3)+IF($K$6=aux!$Q$2,4))*$C16</f>
        <v>160</v>
      </c>
      <c r="N16" s="37">
        <f>INDEX(aux!$N$3:$Q$4,MATCH(N$7,aux!$M$3:$M$4,0),IF($K$6=aux!$N$2,1)+IF($K$6=aux!$O$2,2)+IF($K$6=aux!$P$2,3)+IF($K$6=aux!$Q$2,4))*$D16</f>
        <v>208</v>
      </c>
      <c r="O16" s="9">
        <f>INDEX(aux!$N$3:$Q$4,MATCH(O$7,aux!$M$3:$M$4,0),IF($O$6=aux!$N$2,1)+IF($O$6=aux!$O$2,2)+IF($O$6=aux!$P$2,3)+IF($O$6=aux!$Q$2,4))*$C16</f>
        <v>130</v>
      </c>
      <c r="P16" s="9">
        <f>INDEX(aux!$N$3:$Q$4,MATCH(P$7,aux!$M$3:$M$4,0),IF($O$6=aux!$N$2,1)+IF($O$6=aux!$O$2,2)+IF($O$6=aux!$P$2,3)+IF($O$6=aux!$Q$2,4))*$D16</f>
        <v>169</v>
      </c>
      <c r="Q16" s="9">
        <f>INDEX(aux!$N$3:$Q$4,MATCH(Q$7,aux!$M$3:$M$4,0),IF($O$6=aux!$N$2,1)+IF($O$6=aux!$O$2,2)+IF($O$6=aux!$P$2,3)+IF($O$6=aux!$Q$2,4))*$C16</f>
        <v>180</v>
      </c>
      <c r="R16" s="37">
        <f>INDEX(aux!$N$3:$Q$4,MATCH(R$7,aux!$M$3:$M$4,0),IF($O$6=aux!$N$2,1)+IF($O$6=aux!$O$2,2)+IF($O$6=aux!$P$2,3)+IF($O$6=aux!$Q$2,4))*$D16</f>
        <v>234</v>
      </c>
      <c r="S16" s="9">
        <f>INDEX(aux!$N$3:$Q$4,MATCH(S$7,aux!$M$3:$M$4,0),IF($S$6=aux!$N$2,1)+IF($S$6=aux!$O$2,2)+IF($S$6=aux!$P$2,3)+IF($S$6=aux!$Q$2,4))*$C16</f>
        <v>140</v>
      </c>
      <c r="T16" s="9">
        <f>INDEX(aux!$N$3:$Q$4,MATCH(T$7,aux!$M$3:$M$4,0),IF($S$6=aux!$N$2,1)+IF($S$6=aux!$O$2,2)+IF($S$6=aux!$P$2,3)+IF($S$6=aux!$Q$2,4))*$D16</f>
        <v>182</v>
      </c>
      <c r="U16" s="9">
        <f>INDEX(aux!$N$3:$Q$4,MATCH(U$7,aux!$M$3:$M$4,0),IF($S$6=aux!$N$2,1)+IF($S$6=aux!$O$2,2)+IF($S$6=aux!$P$2,3)+IF($S$6=aux!$Q$2,4))*$C16</f>
        <v>200</v>
      </c>
      <c r="V16" s="15">
        <f>INDEX(aux!$N$3:$Q$4,MATCH(V$7,aux!$M$3:$M$4,0),IF($S$6=aux!$N$2,1)+IF($S$6=aux!$O$2,2)+IF($S$6=aux!$P$2,3)+IF($S$6=aux!$Q$2,4))*$D16</f>
        <v>260</v>
      </c>
    </row>
    <row r="17" spans="2:22" ht="15.75" thickBot="1" x14ac:dyDescent="0.3">
      <c r="B17" s="24">
        <v>32</v>
      </c>
      <c r="C17" s="17">
        <f>INDEX(aux!$W$2:$W$3,MATCH($B$7,aux!$V$2:$V$3,0))*$B17/10+MAX(INDEX(aux!$K$2:$K$3,MATCH(C$7,aux!$I$2:$I$3,0))*(IF(C$8=aux!$F$2,aux!$F$3,aux!$G$3))*INDEX(aux!$B$3:$C$7,MATCH($B$5,aux!$A$3:$A$7,0),(IF($B$6=aux!$B$2,1,2)))*($B17/10)^2,INDEX(aux!$K$2:$K$3,MATCH(C$7,aux!$I$2:$I$3,0))*VALUE(RIGHT($B$6,3))/(IF(C$8=aux!$F$2,aux!$F$4,aux!$G$4))*$B17/10,10*$B17/10,15)</f>
        <v>154.88000000000002</v>
      </c>
      <c r="D17" s="17">
        <f>INDEX(aux!$W$2:$W$3,MATCH($B$7,aux!$V$2:$V$3,0))*$B17/10+MAX(INDEX(aux!$K$2:$K$3,MATCH(D$7,aux!$I$2:$I$3,0))*(IF(D$8=aux!$F$2,aux!$F$3,aux!$G$3))*INDEX(aux!$B$3:$C$7,MATCH($B$5,aux!$A$3:$A$7,0),(IF($B$6=aux!$B$2,1,2)))*($B17/10)^2,INDEX(aux!$K$2:$K$3,MATCH(D$7,aux!$I$2:$I$3,0))*VALUE(RIGHT($B$6,3))/(IF(D$8=aux!$F$2,aux!$F$4,aux!$G$4))*$B17/10,10*$B17/10,15)</f>
        <v>204.03200000000001</v>
      </c>
      <c r="E17" s="17">
        <f>INDEX(aux!$W$2:$W$3,MATCH($B$7,aux!$V$2:$V$3,0))*$B17/10+MAX(INDEX(aux!$K$2:$K$3,MATCH(E$7,aux!$I$2:$I$3,0))*(IF(E$8=aux!$F$2,aux!$F$3,aux!$G$3))*INDEX(aux!$B$3:$C$7,MATCH($B$5,aux!$A$3:$A$7,0),(IF($B$6=aux!$B$2,1,2)))*($B17/10)^2,INDEX(aux!$K$2:$K$3,MATCH(E$7,aux!$I$2:$I$3,0))*VALUE(RIGHT($B$6,3))/(IF(E$8=aux!$F$2,aux!$F$4,aux!$G$4))*$B17/10,10*$B17/10,15)</f>
        <v>118.01600000000001</v>
      </c>
      <c r="F17" s="35">
        <f>INDEX(aux!$W$2:$W$3,MATCH($B$7,aux!$V$2:$V$3,0))*$B17/10+MAX(INDEX(aux!$K$2:$K$3,MATCH(F$7,aux!$I$2:$I$3,0))*(IF(F$8=aux!$F$2,aux!$F$3,aux!$G$3))*INDEX(aux!$B$3:$C$7,MATCH($B$5,aux!$A$3:$A$7,0),(IF($B$6=aux!$B$2,1,2)))*($B17/10)^2,INDEX(aux!$K$2:$K$3,MATCH(F$7,aux!$I$2:$I$3,0))*VALUE(RIGHT($B$6,3))/(IF(F$8=aux!$F$2,aux!$F$4,aux!$G$4))*$B17/10,10*$B17/10,15)</f>
        <v>152.42239999999998</v>
      </c>
      <c r="G17" s="18">
        <f>INDEX(aux!$N$3:$Q$4,MATCH(G$7,aux!$M$3:$M$4,0),IF($G$6=aux!$N$2,1)+IF($G$6=aux!$O$2,2)+IF($G$6=aux!$P$2,3)+IF($G$6=aux!$Q$2,4))*$C17</f>
        <v>154.88000000000002</v>
      </c>
      <c r="H17" s="18">
        <f>INDEX(aux!$N$3:$Q$4,MATCH(H$7,aux!$M$3:$M$4,0),IF($G$6=aux!$N$2,1)+IF($G$6=aux!$O$2,2)+IF($G$6=aux!$P$2,3)+IF($G$6=aux!$Q$2,4))*$D17</f>
        <v>204.03200000000001</v>
      </c>
      <c r="I17" s="18">
        <f>INDEX(aux!$N$3:$Q$4,MATCH(I$7,aux!$M$3:$M$4,0),IF($G$6=aux!$N$2,1)+IF($G$6=aux!$O$2,2)+IF($G$6=aux!$P$2,3)+IF($G$6=aux!$Q$2,4))*$C17</f>
        <v>154.88000000000002</v>
      </c>
      <c r="J17" s="38">
        <f>INDEX(aux!$N$3:$Q$4,MATCH(J$7,aux!$M$3:$M$4,0),IF($G$6=aux!$N$2,1)+IF($G$6=aux!$O$2,2)+IF($G$6=aux!$P$2,3)+IF($G$6=aux!$Q$2,4))*$D17</f>
        <v>204.03200000000001</v>
      </c>
      <c r="K17" s="18">
        <f>INDEX(aux!$N$3:$Q$4,MATCH(K$7,aux!$M$3:$M$4,0),IF($K$6=aux!$N$2,1)+IF($K$6=aux!$O$2,2)+IF($K$6=aux!$P$2,3)+IF($K$6=aux!$Q$2,4))*$C17</f>
        <v>185.85600000000002</v>
      </c>
      <c r="L17" s="18">
        <f>INDEX(aux!$N$3:$Q$4,MATCH(L$7,aux!$M$3:$M$4,0),IF($K$6=aux!$N$2,1)+IF($K$6=aux!$O$2,2)+IF($K$6=aux!$P$2,3)+IF($K$6=aux!$Q$2,4))*$D17</f>
        <v>244.83840000000001</v>
      </c>
      <c r="M17" s="18">
        <f>INDEX(aux!$N$3:$Q$4,MATCH(M$7,aux!$M$3:$M$4,0),IF($K$6=aux!$N$2,1)+IF($K$6=aux!$O$2,2)+IF($K$6=aux!$P$2,3)+IF($K$6=aux!$Q$2,4))*$C17</f>
        <v>247.80800000000005</v>
      </c>
      <c r="N17" s="38">
        <f>INDEX(aux!$N$3:$Q$4,MATCH(N$7,aux!$M$3:$M$4,0),IF($K$6=aux!$N$2,1)+IF($K$6=aux!$O$2,2)+IF($K$6=aux!$P$2,3)+IF($K$6=aux!$Q$2,4))*$D17</f>
        <v>326.45120000000003</v>
      </c>
      <c r="O17" s="18">
        <f>INDEX(aux!$N$3:$Q$4,MATCH(O$7,aux!$M$3:$M$4,0),IF($O$6=aux!$N$2,1)+IF($O$6=aux!$O$2,2)+IF($O$6=aux!$P$2,3)+IF($O$6=aux!$Q$2,4))*$C17</f>
        <v>201.34400000000005</v>
      </c>
      <c r="P17" s="18">
        <f>INDEX(aux!$N$3:$Q$4,MATCH(P$7,aux!$M$3:$M$4,0),IF($O$6=aux!$N$2,1)+IF($O$6=aux!$O$2,2)+IF($O$6=aux!$P$2,3)+IF($O$6=aux!$Q$2,4))*$D17</f>
        <v>265.24160000000001</v>
      </c>
      <c r="Q17" s="18">
        <f>INDEX(aux!$N$3:$Q$4,MATCH(Q$7,aux!$M$3:$M$4,0),IF($O$6=aux!$N$2,1)+IF($O$6=aux!$O$2,2)+IF($O$6=aux!$P$2,3)+IF($O$6=aux!$Q$2,4))*$C17</f>
        <v>278.78400000000005</v>
      </c>
      <c r="R17" s="38">
        <f>INDEX(aux!$N$3:$Q$4,MATCH(R$7,aux!$M$3:$M$4,0),IF($O$6=aux!$N$2,1)+IF($O$6=aux!$O$2,2)+IF($O$6=aux!$P$2,3)+IF($O$6=aux!$Q$2,4))*$D17</f>
        <v>367.25760000000002</v>
      </c>
      <c r="S17" s="18">
        <f>INDEX(aux!$N$3:$Q$4,MATCH(S$7,aux!$M$3:$M$4,0),IF($S$6=aux!$N$2,1)+IF($S$6=aux!$O$2,2)+IF($S$6=aux!$P$2,3)+IF($S$6=aux!$Q$2,4))*$C17</f>
        <v>216.83200000000002</v>
      </c>
      <c r="T17" s="18">
        <f>INDEX(aux!$N$3:$Q$4,MATCH(T$7,aux!$M$3:$M$4,0),IF($S$6=aux!$N$2,1)+IF($S$6=aux!$O$2,2)+IF($S$6=aux!$P$2,3)+IF($S$6=aux!$Q$2,4))*$D17</f>
        <v>285.64479999999998</v>
      </c>
      <c r="U17" s="18">
        <f>INDEX(aux!$N$3:$Q$4,MATCH(U$7,aux!$M$3:$M$4,0),IF($S$6=aux!$N$2,1)+IF($S$6=aux!$O$2,2)+IF($S$6=aux!$P$2,3)+IF($S$6=aux!$Q$2,4))*$C17</f>
        <v>309.76000000000005</v>
      </c>
      <c r="V17" s="19">
        <f>INDEX(aux!$N$3:$Q$4,MATCH(V$7,aux!$M$3:$M$4,0),IF($S$6=aux!$N$2,1)+IF($S$6=aux!$O$2,2)+IF($S$6=aux!$P$2,3)+IF($S$6=aux!$Q$2,4))*$D17</f>
        <v>408.06400000000002</v>
      </c>
    </row>
    <row r="18" spans="2:22" ht="15.75" thickBot="1" x14ac:dyDescent="0.3"/>
    <row r="19" spans="2:22" x14ac:dyDescent="0.25">
      <c r="B19" s="25" t="str">
        <f>aux!$A$4</f>
        <v>HA-30</v>
      </c>
      <c r="C19" s="10" t="s">
        <v>19</v>
      </c>
      <c r="D19" s="10"/>
      <c r="E19" s="10"/>
      <c r="F19" s="30"/>
      <c r="G19" s="10" t="s">
        <v>17</v>
      </c>
      <c r="H19" s="10"/>
      <c r="I19" s="10"/>
      <c r="J19" s="30"/>
      <c r="K19" s="10" t="str">
        <f>G19</f>
        <v>SOLAPE (ls) [cm]</v>
      </c>
      <c r="L19" s="10"/>
      <c r="M19" s="10"/>
      <c r="N19" s="30"/>
      <c r="O19" s="10" t="str">
        <f>K19</f>
        <v>SOLAPE (ls) [cm]</v>
      </c>
      <c r="P19" s="10"/>
      <c r="Q19" s="10"/>
      <c r="R19" s="30"/>
      <c r="S19" s="10" t="str">
        <f>O19</f>
        <v>SOLAPE (ls) [cm]</v>
      </c>
      <c r="T19" s="10"/>
      <c r="U19" s="10"/>
      <c r="V19" s="11"/>
    </row>
    <row r="20" spans="2:22" x14ac:dyDescent="0.25">
      <c r="B20" s="26" t="str">
        <f>aux!$B$2</f>
        <v>B400</v>
      </c>
      <c r="C20" s="6" t="str">
        <f>aux!$I$1</f>
        <v>Tipo de anclaje y de carga</v>
      </c>
      <c r="D20" s="6"/>
      <c r="E20" s="6"/>
      <c r="F20" s="31"/>
      <c r="G20" s="8">
        <f>aux!$N$2</f>
        <v>0</v>
      </c>
      <c r="H20" s="6" t="str">
        <f>aux!$N$1</f>
        <v>Barras traccionadas / acero total</v>
      </c>
      <c r="I20" s="6"/>
      <c r="J20" s="31"/>
      <c r="K20" s="8">
        <f>aux!$O$2</f>
        <v>0.33</v>
      </c>
      <c r="L20" s="6" t="str">
        <f>H20</f>
        <v>Barras traccionadas / acero total</v>
      </c>
      <c r="M20" s="6"/>
      <c r="N20" s="31"/>
      <c r="O20" s="8">
        <f>aux!$P$2</f>
        <v>0.5</v>
      </c>
      <c r="P20" s="6" t="str">
        <f>L20</f>
        <v>Barras traccionadas / acero total</v>
      </c>
      <c r="Q20" s="6"/>
      <c r="R20" s="31"/>
      <c r="S20" s="8" t="str">
        <f>aux!$Q$2</f>
        <v>&gt;50%</v>
      </c>
      <c r="T20" s="6" t="str">
        <f>P20</f>
        <v>Barras traccionadas / acero total</v>
      </c>
      <c r="U20" s="6"/>
      <c r="V20" s="12"/>
    </row>
    <row r="21" spans="2:22" x14ac:dyDescent="0.25">
      <c r="B21" s="26" t="str">
        <f>aux!$V$3</f>
        <v>Con sismo</v>
      </c>
      <c r="C21" s="6" t="str">
        <f>aux!$I$2</f>
        <v>pat.gan.U(-)/prol.</v>
      </c>
      <c r="D21" s="7" t="str">
        <f>C21</f>
        <v>pat.gan.U(-)/prol.</v>
      </c>
      <c r="E21" s="6" t="str">
        <f>aux!$I$3</f>
        <v>pat.gan.U(+)/trans.</v>
      </c>
      <c r="F21" s="32" t="str">
        <f>E21</f>
        <v>pat.gan.U(+)/trans.</v>
      </c>
      <c r="G21" s="6" t="str">
        <f>aux!$M$4</f>
        <v>dtrans&gt;10Φ</v>
      </c>
      <c r="H21" s="7" t="str">
        <f>G21</f>
        <v>dtrans&gt;10Φ</v>
      </c>
      <c r="I21" s="6" t="str">
        <f>aux!$M$3</f>
        <v>dtrans&lt;10Φ</v>
      </c>
      <c r="J21" s="32" t="str">
        <f>I21</f>
        <v>dtrans&lt;10Φ</v>
      </c>
      <c r="K21" s="6" t="str">
        <f>G21</f>
        <v>dtrans&gt;10Φ</v>
      </c>
      <c r="L21" s="7" t="str">
        <f t="shared" ref="L21:N22" si="4">H21</f>
        <v>dtrans&gt;10Φ</v>
      </c>
      <c r="M21" s="6" t="str">
        <f t="shared" si="4"/>
        <v>dtrans&lt;10Φ</v>
      </c>
      <c r="N21" s="32" t="str">
        <f t="shared" si="4"/>
        <v>dtrans&lt;10Φ</v>
      </c>
      <c r="O21" s="6" t="str">
        <f>K21</f>
        <v>dtrans&gt;10Φ</v>
      </c>
      <c r="P21" s="7" t="str">
        <f t="shared" ref="P21:R22" si="5">L21</f>
        <v>dtrans&gt;10Φ</v>
      </c>
      <c r="Q21" s="6" t="str">
        <f t="shared" si="5"/>
        <v>dtrans&lt;10Φ</v>
      </c>
      <c r="R21" s="32" t="str">
        <f t="shared" si="5"/>
        <v>dtrans&lt;10Φ</v>
      </c>
      <c r="S21" s="6" t="str">
        <f>O21</f>
        <v>dtrans&gt;10Φ</v>
      </c>
      <c r="T21" s="7" t="str">
        <f t="shared" ref="T21:V22" si="6">P21</f>
        <v>dtrans&gt;10Φ</v>
      </c>
      <c r="U21" s="6" t="str">
        <f t="shared" si="6"/>
        <v>dtrans&lt;10Φ</v>
      </c>
      <c r="V21" s="13" t="str">
        <f t="shared" si="6"/>
        <v>dtrans&lt;10Φ</v>
      </c>
    </row>
    <row r="22" spans="2:22" x14ac:dyDescent="0.25">
      <c r="B22" s="27" t="s">
        <v>32</v>
      </c>
      <c r="C22" s="6" t="str">
        <f>aux!$F$2</f>
        <v>I</v>
      </c>
      <c r="D22" s="6" t="str">
        <f>aux!$G$2</f>
        <v>II</v>
      </c>
      <c r="E22" s="6" t="str">
        <f>C22</f>
        <v>I</v>
      </c>
      <c r="F22" s="31" t="str">
        <f>D22</f>
        <v>II</v>
      </c>
      <c r="G22" s="6" t="str">
        <f>C22</f>
        <v>I</v>
      </c>
      <c r="H22" s="6" t="str">
        <f t="shared" ref="H22:J22" si="7">D22</f>
        <v>II</v>
      </c>
      <c r="I22" s="6" t="str">
        <f t="shared" si="7"/>
        <v>I</v>
      </c>
      <c r="J22" s="31" t="str">
        <f t="shared" si="7"/>
        <v>II</v>
      </c>
      <c r="K22" s="6" t="str">
        <f>G22</f>
        <v>I</v>
      </c>
      <c r="L22" s="6" t="str">
        <f t="shared" si="4"/>
        <v>II</v>
      </c>
      <c r="M22" s="6" t="str">
        <f t="shared" si="4"/>
        <v>I</v>
      </c>
      <c r="N22" s="31" t="str">
        <f t="shared" si="4"/>
        <v>II</v>
      </c>
      <c r="O22" s="6" t="str">
        <f>K22</f>
        <v>I</v>
      </c>
      <c r="P22" s="6" t="str">
        <f t="shared" si="5"/>
        <v>II</v>
      </c>
      <c r="Q22" s="6" t="str">
        <f t="shared" si="5"/>
        <v>I</v>
      </c>
      <c r="R22" s="31" t="str">
        <f t="shared" si="5"/>
        <v>II</v>
      </c>
      <c r="S22" s="6" t="str">
        <f>O22</f>
        <v>I</v>
      </c>
      <c r="T22" s="6" t="str">
        <f t="shared" si="6"/>
        <v>II</v>
      </c>
      <c r="U22" s="6" t="str">
        <f t="shared" si="6"/>
        <v>I</v>
      </c>
      <c r="V22" s="12" t="str">
        <f t="shared" si="6"/>
        <v>II</v>
      </c>
    </row>
    <row r="23" spans="2:22" x14ac:dyDescent="0.25">
      <c r="B23" s="20">
        <v>6</v>
      </c>
      <c r="C23" s="40">
        <f>INDEX(aux!$W$2:$W$3,MATCH($B$7,aux!$V$2:$V$3,0))*$B23/10+MAX(INDEX(aux!$K$2:$K$3,MATCH(C$7,aux!$I$2:$I$3,0))*(IF(C$8=aux!$F$2,aux!$F$3,aux!$G$3))*INDEX(aux!$B$3:$C$7,MATCH($B$19,aux!$A$3:$A$7,0),(IF($B$6=aux!$B$2,1,2)))*($B23/10)^2,INDEX(aux!$K$2:$K$3,MATCH(C$7,aux!$I$2:$I$3,0))*VALUE(RIGHT($B$6,3))/(IF(C$8=aux!$F$2,aux!$F$4,aux!$G$4))*$B23/10,10*$B23/10,15)</f>
        <v>21</v>
      </c>
      <c r="D23" s="21">
        <f>INDEX(aux!$W$2:$W$3,MATCH($B$7,aux!$V$2:$V$3,0))*$B23/10+MAX(INDEX(aux!$K$2:$K$3,MATCH(D$7,aux!$I$2:$I$3,0))*(IF(D$8=aux!$F$2,aux!$F$3,aux!$G$3))*INDEX(aux!$B$3:$C$7,MATCH($B$19,aux!$A$3:$A$7,0),(IF($B$6=aux!$B$2,1,2)))*($B23/10)^2,INDEX(aux!$K$2:$K$3,MATCH(D$7,aux!$I$2:$I$3,0))*VALUE(RIGHT($B$6,3))/(IF(D$8=aux!$F$2,aux!$F$4,aux!$G$4))*$B23/10,10*$B23/10,15)</f>
        <v>23.142857142857146</v>
      </c>
      <c r="E23" s="21">
        <f>INDEX(aux!$W$2:$W$3,MATCH($B$7,aux!$V$2:$V$3,0))*$B23/10+MAX(INDEX(aux!$K$2:$K$3,MATCH(E$7,aux!$I$2:$I$3,0))*(IF(E$8=aux!$F$2,aux!$F$3,aux!$G$3))*INDEX(aux!$B$3:$C$7,MATCH($B$19,aux!$A$3:$A$7,0),(IF($B$6=aux!$B$2,1,2)))*($B23/10)^2,INDEX(aux!$K$2:$K$3,MATCH(E$7,aux!$I$2:$I$3,0))*VALUE(RIGHT($B$6,3))/(IF(E$8=aux!$F$2,aux!$F$4,aux!$G$4))*$B23/10,10*$B23/10,15)</f>
        <v>21</v>
      </c>
      <c r="F23" s="33">
        <f>INDEX(aux!$W$2:$W$3,MATCH($B$7,aux!$V$2:$V$3,0))*$B23/10+MAX(INDEX(aux!$K$2:$K$3,MATCH(F$7,aux!$I$2:$I$3,0))*(IF(F$8=aux!$F$2,aux!$F$3,aux!$G$3))*INDEX(aux!$B$3:$C$7,MATCH($B$19,aux!$A$3:$A$7,0),(IF($B$6=aux!$B$2,1,2)))*($B23/10)^2,INDEX(aux!$K$2:$K$3,MATCH(F$7,aux!$I$2:$I$3,0))*VALUE(RIGHT($B$6,3))/(IF(F$8=aux!$F$2,aux!$F$4,aux!$G$4))*$B23/10,10*$B23/10,15)</f>
        <v>21</v>
      </c>
      <c r="G23" s="22">
        <f>INDEX(aux!$N$3:$Q$4,MATCH(G$7,aux!$M$3:$M$4,0),IF($G$6=aux!$N$2,1)+IF($G$6=aux!$O$2,2)+IF($G$6=aux!$P$2,3)+IF($G$6=aux!$Q$2,4))*$C23</f>
        <v>21</v>
      </c>
      <c r="H23" s="22">
        <f>INDEX(aux!$N$3:$Q$4,MATCH(H$7,aux!$M$3:$M$4,0),IF($G$6=aux!$N$2,1)+IF($G$6=aux!$O$2,2)+IF($G$6=aux!$P$2,3)+IF($G$6=aux!$Q$2,4))*$D23</f>
        <v>23.142857142857146</v>
      </c>
      <c r="I23" s="22">
        <f>INDEX(aux!$N$3:$Q$4,MATCH(I$7,aux!$M$3:$M$4,0),IF($G$6=aux!$N$2,1)+IF($G$6=aux!$O$2,2)+IF($G$6=aux!$P$2,3)+IF($G$6=aux!$Q$2,4))*$C23</f>
        <v>21</v>
      </c>
      <c r="J23" s="36">
        <f>INDEX(aux!$N$3:$Q$4,MATCH(J$7,aux!$M$3:$M$4,0),IF($G$6=aux!$N$2,1)+IF($G$6=aux!$O$2,2)+IF($G$6=aux!$P$2,3)+IF($G$6=aux!$Q$2,4))*$D23</f>
        <v>23.142857142857146</v>
      </c>
      <c r="K23" s="22">
        <f>INDEX(aux!$N$3:$Q$4,MATCH(K$7,aux!$M$3:$M$4,0),IF($K$6=aux!$N$2,1)+IF($K$6=aux!$O$2,2)+IF($K$6=aux!$P$2,3)+IF($K$6=aux!$Q$2,4))*$C23</f>
        <v>25.2</v>
      </c>
      <c r="L23" s="22">
        <f>INDEX(aux!$N$3:$Q$4,MATCH(L$7,aux!$M$3:$M$4,0),IF($K$6=aux!$N$2,1)+IF($K$6=aux!$O$2,2)+IF($K$6=aux!$P$2,3)+IF($K$6=aux!$Q$2,4))*$D23</f>
        <v>27.771428571428576</v>
      </c>
      <c r="M23" s="22">
        <f>INDEX(aux!$N$3:$Q$4,MATCH(M$7,aux!$M$3:$M$4,0),IF($K$6=aux!$N$2,1)+IF($K$6=aux!$O$2,2)+IF($K$6=aux!$P$2,3)+IF($K$6=aux!$Q$2,4))*$C23</f>
        <v>33.6</v>
      </c>
      <c r="N23" s="36">
        <f>INDEX(aux!$N$3:$Q$4,MATCH(N$7,aux!$M$3:$M$4,0),IF($K$6=aux!$N$2,1)+IF($K$6=aux!$O$2,2)+IF($K$6=aux!$P$2,3)+IF($K$6=aux!$Q$2,4))*$D23</f>
        <v>37.028571428571432</v>
      </c>
      <c r="O23" s="22">
        <f>INDEX(aux!$N$3:$Q$4,MATCH(O$7,aux!$M$3:$M$4,0),IF($O$6=aux!$N$2,1)+IF($O$6=aux!$O$2,2)+IF($O$6=aux!$P$2,3)+IF($O$6=aux!$Q$2,4))*$C23</f>
        <v>27.3</v>
      </c>
      <c r="P23" s="22">
        <f>INDEX(aux!$N$3:$Q$4,MATCH(P$7,aux!$M$3:$M$4,0),IF($O$6=aux!$N$2,1)+IF($O$6=aux!$O$2,2)+IF($O$6=aux!$P$2,3)+IF($O$6=aux!$Q$2,4))*$D23</f>
        <v>30.085714285714289</v>
      </c>
      <c r="Q23" s="22">
        <f>INDEX(aux!$N$3:$Q$4,MATCH(Q$7,aux!$M$3:$M$4,0),IF($O$6=aux!$N$2,1)+IF($O$6=aux!$O$2,2)+IF($O$6=aux!$P$2,3)+IF($O$6=aux!$Q$2,4))*$C23</f>
        <v>37.800000000000004</v>
      </c>
      <c r="R23" s="36">
        <f>INDEX(aux!$N$3:$Q$4,MATCH(R$7,aux!$M$3:$M$4,0),IF($O$6=aux!$N$2,1)+IF($O$6=aux!$O$2,2)+IF($O$6=aux!$P$2,3)+IF($O$6=aux!$Q$2,4))*$D23</f>
        <v>41.657142857142865</v>
      </c>
      <c r="S23" s="22">
        <f>INDEX(aux!$N$3:$Q$4,MATCH(S$7,aux!$M$3:$M$4,0),IF($S$6=aux!$N$2,1)+IF($S$6=aux!$O$2,2)+IF($S$6=aux!$P$2,3)+IF($S$6=aux!$Q$2,4))*$C23</f>
        <v>29.4</v>
      </c>
      <c r="T23" s="22">
        <f>INDEX(aux!$N$3:$Q$4,MATCH(T$7,aux!$M$3:$M$4,0),IF($S$6=aux!$N$2,1)+IF($S$6=aux!$O$2,2)+IF($S$6=aux!$P$2,3)+IF($S$6=aux!$Q$2,4))*$D23</f>
        <v>32.400000000000006</v>
      </c>
      <c r="U23" s="22">
        <f>INDEX(aux!$N$3:$Q$4,MATCH(U$7,aux!$M$3:$M$4,0),IF($S$6=aux!$N$2,1)+IF($S$6=aux!$O$2,2)+IF($S$6=aux!$P$2,3)+IF($S$6=aux!$Q$2,4))*$C23</f>
        <v>42</v>
      </c>
      <c r="V23" s="23">
        <f>INDEX(aux!$N$3:$Q$4,MATCH(V$7,aux!$M$3:$M$4,0),IF($S$6=aux!$N$2,1)+IF($S$6=aux!$O$2,2)+IF($S$6=aux!$P$2,3)+IF($S$6=aux!$Q$2,4))*$D23</f>
        <v>46.285714285714292</v>
      </c>
    </row>
    <row r="24" spans="2:22" x14ac:dyDescent="0.25">
      <c r="B24" s="14">
        <v>8</v>
      </c>
      <c r="C24" s="41">
        <f>INDEX(aux!$W$2:$W$3,MATCH($B$7,aux!$V$2:$V$3,0))*$B24/10+MAX(INDEX(aux!$K$2:$K$3,MATCH(C$7,aux!$I$2:$I$3,0))*(IF(C$8=aux!$F$2,aux!$F$3,aux!$G$3))*INDEX(aux!$B$3:$C$7,MATCH($B$19,aux!$A$3:$A$7,0),(IF($B$6=aux!$B$2,1,2)))*($B24/10)^2,INDEX(aux!$K$2:$K$3,MATCH(C$7,aux!$I$2:$I$3,0))*VALUE(RIGHT($B$6,3))/(IF(C$8=aux!$F$2,aux!$F$4,aux!$G$4))*$B24/10,10*$B24/10,15)</f>
        <v>24</v>
      </c>
      <c r="D24" s="5">
        <f>INDEX(aux!$W$2:$W$3,MATCH($B$7,aux!$V$2:$V$3,0))*$B24/10+MAX(INDEX(aux!$K$2:$K$3,MATCH(D$7,aux!$I$2:$I$3,0))*(IF(D$8=aux!$F$2,aux!$F$3,aux!$G$3))*INDEX(aux!$B$3:$C$7,MATCH($B$19,aux!$A$3:$A$7,0),(IF($B$6=aux!$B$2,1,2)))*($B24/10)^2,INDEX(aux!$K$2:$K$3,MATCH(D$7,aux!$I$2:$I$3,0))*VALUE(RIGHT($B$6,3))/(IF(D$8=aux!$F$2,aux!$F$4,aux!$G$4))*$B24/10,10*$B24/10,15)</f>
        <v>30.857142857142858</v>
      </c>
      <c r="E24" s="5">
        <f>INDEX(aux!$W$2:$W$3,MATCH($B$7,aux!$V$2:$V$3,0))*$B24/10+MAX(INDEX(aux!$K$2:$K$3,MATCH(E$7,aux!$I$2:$I$3,0))*(IF(E$8=aux!$F$2,aux!$F$3,aux!$G$3))*INDEX(aux!$B$3:$C$7,MATCH($B$19,aux!$A$3:$A$7,0),(IF($B$6=aux!$B$2,1,2)))*($B24/10)^2,INDEX(aux!$K$2:$K$3,MATCH(E$7,aux!$I$2:$I$3,0))*VALUE(RIGHT($B$6,3))/(IF(E$8=aux!$F$2,aux!$F$4,aux!$G$4))*$B24/10,10*$B24/10,15)</f>
        <v>23</v>
      </c>
      <c r="F24" s="34">
        <f>INDEX(aux!$W$2:$W$3,MATCH($B$7,aux!$V$2:$V$3,0))*$B24/10+MAX(INDEX(aux!$K$2:$K$3,MATCH(F$7,aux!$I$2:$I$3,0))*(IF(F$8=aux!$F$2,aux!$F$3,aux!$G$3))*INDEX(aux!$B$3:$C$7,MATCH($B$19,aux!$A$3:$A$7,0),(IF($B$6=aux!$B$2,1,2)))*($B24/10)^2,INDEX(aux!$K$2:$K$3,MATCH(F$7,aux!$I$2:$I$3,0))*VALUE(RIGHT($B$6,3))/(IF(F$8=aux!$F$2,aux!$F$4,aux!$G$4))*$B24/10,10*$B24/10,15)</f>
        <v>24</v>
      </c>
      <c r="G24" s="9">
        <f>INDEX(aux!$N$3:$Q$4,MATCH(G$7,aux!$M$3:$M$4,0),IF($G$6=aux!$N$2,1)+IF($G$6=aux!$O$2,2)+IF($G$6=aux!$P$2,3)+IF($G$6=aux!$Q$2,4))*$C24</f>
        <v>24</v>
      </c>
      <c r="H24" s="9">
        <f>INDEX(aux!$N$3:$Q$4,MATCH(H$7,aux!$M$3:$M$4,0),IF($G$6=aux!$N$2,1)+IF($G$6=aux!$O$2,2)+IF($G$6=aux!$P$2,3)+IF($G$6=aux!$Q$2,4))*$D24</f>
        <v>30.857142857142858</v>
      </c>
      <c r="I24" s="9">
        <f>INDEX(aux!$N$3:$Q$4,MATCH(I$7,aux!$M$3:$M$4,0),IF($G$6=aux!$N$2,1)+IF($G$6=aux!$O$2,2)+IF($G$6=aux!$P$2,3)+IF($G$6=aux!$Q$2,4))*$C24</f>
        <v>24</v>
      </c>
      <c r="J24" s="37">
        <f>INDEX(aux!$N$3:$Q$4,MATCH(J$7,aux!$M$3:$M$4,0),IF($G$6=aux!$N$2,1)+IF($G$6=aux!$O$2,2)+IF($G$6=aux!$P$2,3)+IF($G$6=aux!$Q$2,4))*$D24</f>
        <v>30.857142857142858</v>
      </c>
      <c r="K24" s="9">
        <f>INDEX(aux!$N$3:$Q$4,MATCH(K$7,aux!$M$3:$M$4,0),IF($K$6=aux!$N$2,1)+IF($K$6=aux!$O$2,2)+IF($K$6=aux!$P$2,3)+IF($K$6=aux!$Q$2,4))*$C24</f>
        <v>28.799999999999997</v>
      </c>
      <c r="L24" s="9">
        <f>INDEX(aux!$N$3:$Q$4,MATCH(L$7,aux!$M$3:$M$4,0),IF($K$6=aux!$N$2,1)+IF($K$6=aux!$O$2,2)+IF($K$6=aux!$P$2,3)+IF($K$6=aux!$Q$2,4))*$D24</f>
        <v>37.028571428571425</v>
      </c>
      <c r="M24" s="9">
        <f>INDEX(aux!$N$3:$Q$4,MATCH(M$7,aux!$M$3:$M$4,0),IF($K$6=aux!$N$2,1)+IF($K$6=aux!$O$2,2)+IF($K$6=aux!$P$2,3)+IF($K$6=aux!$Q$2,4))*$C24</f>
        <v>38.400000000000006</v>
      </c>
      <c r="N24" s="37">
        <f>INDEX(aux!$N$3:$Q$4,MATCH(N$7,aux!$M$3:$M$4,0),IF($K$6=aux!$N$2,1)+IF($K$6=aux!$O$2,2)+IF($K$6=aux!$P$2,3)+IF($K$6=aux!$Q$2,4))*$D24</f>
        <v>49.371428571428574</v>
      </c>
      <c r="O24" s="9">
        <f>INDEX(aux!$N$3:$Q$4,MATCH(O$7,aux!$M$3:$M$4,0),IF($O$6=aux!$N$2,1)+IF($O$6=aux!$O$2,2)+IF($O$6=aux!$P$2,3)+IF($O$6=aux!$Q$2,4))*$C24</f>
        <v>31.200000000000003</v>
      </c>
      <c r="P24" s="9">
        <f>INDEX(aux!$N$3:$Q$4,MATCH(P$7,aux!$M$3:$M$4,0),IF($O$6=aux!$N$2,1)+IF($O$6=aux!$O$2,2)+IF($O$6=aux!$P$2,3)+IF($O$6=aux!$Q$2,4))*$D24</f>
        <v>40.114285714285714</v>
      </c>
      <c r="Q24" s="9">
        <f>INDEX(aux!$N$3:$Q$4,MATCH(Q$7,aux!$M$3:$M$4,0),IF($O$6=aux!$N$2,1)+IF($O$6=aux!$O$2,2)+IF($O$6=aux!$P$2,3)+IF($O$6=aux!$Q$2,4))*$C24</f>
        <v>43.2</v>
      </c>
      <c r="R24" s="37">
        <f>INDEX(aux!$N$3:$Q$4,MATCH(R$7,aux!$M$3:$M$4,0),IF($O$6=aux!$N$2,1)+IF($O$6=aux!$O$2,2)+IF($O$6=aux!$P$2,3)+IF($O$6=aux!$Q$2,4))*$D24</f>
        <v>55.542857142857144</v>
      </c>
      <c r="S24" s="9">
        <f>INDEX(aux!$N$3:$Q$4,MATCH(S$7,aux!$M$3:$M$4,0),IF($S$6=aux!$N$2,1)+IF($S$6=aux!$O$2,2)+IF($S$6=aux!$P$2,3)+IF($S$6=aux!$Q$2,4))*$C24</f>
        <v>33.599999999999994</v>
      </c>
      <c r="T24" s="9">
        <f>INDEX(aux!$N$3:$Q$4,MATCH(T$7,aux!$M$3:$M$4,0),IF($S$6=aux!$N$2,1)+IF($S$6=aux!$O$2,2)+IF($S$6=aux!$P$2,3)+IF($S$6=aux!$Q$2,4))*$D24</f>
        <v>43.199999999999996</v>
      </c>
      <c r="U24" s="9">
        <f>INDEX(aux!$N$3:$Q$4,MATCH(U$7,aux!$M$3:$M$4,0),IF($S$6=aux!$N$2,1)+IF($S$6=aux!$O$2,2)+IF($S$6=aux!$P$2,3)+IF($S$6=aux!$Q$2,4))*$C24</f>
        <v>48</v>
      </c>
      <c r="V24" s="15">
        <f>INDEX(aux!$N$3:$Q$4,MATCH(V$7,aux!$M$3:$M$4,0),IF($S$6=aux!$N$2,1)+IF($S$6=aux!$O$2,2)+IF($S$6=aux!$P$2,3)+IF($S$6=aux!$Q$2,4))*$D24</f>
        <v>61.714285714285715</v>
      </c>
    </row>
    <row r="25" spans="2:22" x14ac:dyDescent="0.25">
      <c r="B25" s="14">
        <v>10</v>
      </c>
      <c r="C25" s="41">
        <f>INDEX(aux!$W$2:$W$3,MATCH($B$7,aux!$V$2:$V$3,0))*$B25/10+MAX(INDEX(aux!$K$2:$K$3,MATCH(C$7,aux!$I$2:$I$3,0))*(IF(C$8=aux!$F$2,aux!$F$3,aux!$G$3))*INDEX(aux!$B$3:$C$7,MATCH($B$19,aux!$A$3:$A$7,0),(IF($B$6=aux!$B$2,1,2)))*($B25/10)^2,INDEX(aux!$K$2:$K$3,MATCH(C$7,aux!$I$2:$I$3,0))*VALUE(RIGHT($B$6,3))/(IF(C$8=aux!$F$2,aux!$F$4,aux!$G$4))*$B25/10,10*$B25/10,15)</f>
        <v>30</v>
      </c>
      <c r="D25" s="5">
        <f>INDEX(aux!$W$2:$W$3,MATCH($B$7,aux!$V$2:$V$3,0))*$B25/10+MAX(INDEX(aux!$K$2:$K$3,MATCH(D$7,aux!$I$2:$I$3,0))*(IF(D$8=aux!$F$2,aux!$F$3,aux!$G$3))*INDEX(aux!$B$3:$C$7,MATCH($B$19,aux!$A$3:$A$7,0),(IF($B$6=aux!$B$2,1,2)))*($B25/10)^2,INDEX(aux!$K$2:$K$3,MATCH(D$7,aux!$I$2:$I$3,0))*VALUE(RIGHT($B$6,3))/(IF(D$8=aux!$F$2,aux!$F$4,aux!$G$4))*$B25/10,10*$B25/10,15)</f>
        <v>38.571428571428569</v>
      </c>
      <c r="E25" s="5">
        <f>INDEX(aux!$W$2:$W$3,MATCH($B$7,aux!$V$2:$V$3,0))*$B25/10+MAX(INDEX(aux!$K$2:$K$3,MATCH(E$7,aux!$I$2:$I$3,0))*(IF(E$8=aux!$F$2,aux!$F$3,aux!$G$3))*INDEX(aux!$B$3:$C$7,MATCH($B$19,aux!$A$3:$A$7,0),(IF($B$6=aux!$B$2,1,2)))*($B25/10)^2,INDEX(aux!$K$2:$K$3,MATCH(E$7,aux!$I$2:$I$3,0))*VALUE(RIGHT($B$6,3))/(IF(E$8=aux!$F$2,aux!$F$4,aux!$G$4))*$B25/10,10*$B25/10,15)</f>
        <v>25</v>
      </c>
      <c r="F25" s="34">
        <f>INDEX(aux!$W$2:$W$3,MATCH($B$7,aux!$V$2:$V$3,0))*$B25/10+MAX(INDEX(aux!$K$2:$K$3,MATCH(F$7,aux!$I$2:$I$3,0))*(IF(F$8=aux!$F$2,aux!$F$3,aux!$G$3))*INDEX(aux!$B$3:$C$7,MATCH($B$19,aux!$A$3:$A$7,0),(IF($B$6=aux!$B$2,1,2)))*($B25/10)^2,INDEX(aux!$K$2:$K$3,MATCH(F$7,aux!$I$2:$I$3,0))*VALUE(RIGHT($B$6,3))/(IF(F$8=aux!$F$2,aux!$F$4,aux!$G$4))*$B25/10,10*$B25/10,15)</f>
        <v>30</v>
      </c>
      <c r="G25" s="9">
        <f>INDEX(aux!$N$3:$Q$4,MATCH(G$7,aux!$M$3:$M$4,0),IF($G$6=aux!$N$2,1)+IF($G$6=aux!$O$2,2)+IF($G$6=aux!$P$2,3)+IF($G$6=aux!$Q$2,4))*$C25</f>
        <v>30</v>
      </c>
      <c r="H25" s="9">
        <f>INDEX(aux!$N$3:$Q$4,MATCH(H$7,aux!$M$3:$M$4,0),IF($G$6=aux!$N$2,1)+IF($G$6=aux!$O$2,2)+IF($G$6=aux!$P$2,3)+IF($G$6=aux!$Q$2,4))*$D25</f>
        <v>38.571428571428569</v>
      </c>
      <c r="I25" s="9">
        <f>INDEX(aux!$N$3:$Q$4,MATCH(I$7,aux!$M$3:$M$4,0),IF($G$6=aux!$N$2,1)+IF($G$6=aux!$O$2,2)+IF($G$6=aux!$P$2,3)+IF($G$6=aux!$Q$2,4))*$C25</f>
        <v>30</v>
      </c>
      <c r="J25" s="37">
        <f>INDEX(aux!$N$3:$Q$4,MATCH(J$7,aux!$M$3:$M$4,0),IF($G$6=aux!$N$2,1)+IF($G$6=aux!$O$2,2)+IF($G$6=aux!$P$2,3)+IF($G$6=aux!$Q$2,4))*$D25</f>
        <v>38.571428571428569</v>
      </c>
      <c r="K25" s="9">
        <f>INDEX(aux!$N$3:$Q$4,MATCH(K$7,aux!$M$3:$M$4,0),IF($K$6=aux!$N$2,1)+IF($K$6=aux!$O$2,2)+IF($K$6=aux!$P$2,3)+IF($K$6=aux!$Q$2,4))*$C25</f>
        <v>36</v>
      </c>
      <c r="L25" s="9">
        <f>INDEX(aux!$N$3:$Q$4,MATCH(L$7,aux!$M$3:$M$4,0),IF($K$6=aux!$N$2,1)+IF($K$6=aux!$O$2,2)+IF($K$6=aux!$P$2,3)+IF($K$6=aux!$Q$2,4))*$D25</f>
        <v>46.285714285714285</v>
      </c>
      <c r="M25" s="9">
        <f>INDEX(aux!$N$3:$Q$4,MATCH(M$7,aux!$M$3:$M$4,0),IF($K$6=aux!$N$2,1)+IF($K$6=aux!$O$2,2)+IF($K$6=aux!$P$2,3)+IF($K$6=aux!$Q$2,4))*$C25</f>
        <v>48</v>
      </c>
      <c r="N25" s="37">
        <f>INDEX(aux!$N$3:$Q$4,MATCH(N$7,aux!$M$3:$M$4,0),IF($K$6=aux!$N$2,1)+IF($K$6=aux!$O$2,2)+IF($K$6=aux!$P$2,3)+IF($K$6=aux!$Q$2,4))*$D25</f>
        <v>61.714285714285715</v>
      </c>
      <c r="O25" s="9">
        <f>INDEX(aux!$N$3:$Q$4,MATCH(O$7,aux!$M$3:$M$4,0),IF($O$6=aux!$N$2,1)+IF($O$6=aux!$O$2,2)+IF($O$6=aux!$P$2,3)+IF($O$6=aux!$Q$2,4))*$C25</f>
        <v>39</v>
      </c>
      <c r="P25" s="9">
        <f>INDEX(aux!$N$3:$Q$4,MATCH(P$7,aux!$M$3:$M$4,0),IF($O$6=aux!$N$2,1)+IF($O$6=aux!$O$2,2)+IF($O$6=aux!$P$2,3)+IF($O$6=aux!$Q$2,4))*$D25</f>
        <v>50.142857142857139</v>
      </c>
      <c r="Q25" s="9">
        <f>INDEX(aux!$N$3:$Q$4,MATCH(Q$7,aux!$M$3:$M$4,0),IF($O$6=aux!$N$2,1)+IF($O$6=aux!$O$2,2)+IF($O$6=aux!$P$2,3)+IF($O$6=aux!$Q$2,4))*$C25</f>
        <v>54</v>
      </c>
      <c r="R25" s="37">
        <f>INDEX(aux!$N$3:$Q$4,MATCH(R$7,aux!$M$3:$M$4,0),IF($O$6=aux!$N$2,1)+IF($O$6=aux!$O$2,2)+IF($O$6=aux!$P$2,3)+IF($O$6=aux!$Q$2,4))*$D25</f>
        <v>69.428571428571431</v>
      </c>
      <c r="S25" s="9">
        <f>INDEX(aux!$N$3:$Q$4,MATCH(S$7,aux!$M$3:$M$4,0),IF($S$6=aux!$N$2,1)+IF($S$6=aux!$O$2,2)+IF($S$6=aux!$P$2,3)+IF($S$6=aux!$Q$2,4))*$C25</f>
        <v>42</v>
      </c>
      <c r="T25" s="9">
        <f>INDEX(aux!$N$3:$Q$4,MATCH(T$7,aux!$M$3:$M$4,0),IF($S$6=aux!$N$2,1)+IF($S$6=aux!$O$2,2)+IF($S$6=aux!$P$2,3)+IF($S$6=aux!$Q$2,4))*$D25</f>
        <v>53.999999999999993</v>
      </c>
      <c r="U25" s="9">
        <f>INDEX(aux!$N$3:$Q$4,MATCH(U$7,aux!$M$3:$M$4,0),IF($S$6=aux!$N$2,1)+IF($S$6=aux!$O$2,2)+IF($S$6=aux!$P$2,3)+IF($S$6=aux!$Q$2,4))*$C25</f>
        <v>60</v>
      </c>
      <c r="V25" s="15">
        <f>INDEX(aux!$N$3:$Q$4,MATCH(V$7,aux!$M$3:$M$4,0),IF($S$6=aux!$N$2,1)+IF($S$6=aux!$O$2,2)+IF($S$6=aux!$P$2,3)+IF($S$6=aux!$Q$2,4))*$D25</f>
        <v>77.142857142857139</v>
      </c>
    </row>
    <row r="26" spans="2:22" x14ac:dyDescent="0.25">
      <c r="B26" s="14">
        <v>12</v>
      </c>
      <c r="C26" s="41">
        <f>INDEX(aux!$W$2:$W$3,MATCH($B$7,aux!$V$2:$V$3,0))*$B26/10+MAX(INDEX(aux!$K$2:$K$3,MATCH(C$7,aux!$I$2:$I$3,0))*(IF(C$8=aux!$F$2,aux!$F$3,aux!$G$3))*INDEX(aux!$B$3:$C$7,MATCH($B$19,aux!$A$3:$A$7,0),(IF($B$6=aux!$B$2,1,2)))*($B26/10)^2,INDEX(aux!$K$2:$K$3,MATCH(C$7,aux!$I$2:$I$3,0))*VALUE(RIGHT($B$6,3))/(IF(C$8=aux!$F$2,aux!$F$4,aux!$G$4))*$B26/10,10*$B26/10,15)</f>
        <v>36</v>
      </c>
      <c r="D26" s="5">
        <f>INDEX(aux!$W$2:$W$3,MATCH($B$7,aux!$V$2:$V$3,0))*$B26/10+MAX(INDEX(aux!$K$2:$K$3,MATCH(D$7,aux!$I$2:$I$3,0))*(IF(D$8=aux!$F$2,aux!$F$3,aux!$G$3))*INDEX(aux!$B$3:$C$7,MATCH($B$19,aux!$A$3:$A$7,0),(IF($B$6=aux!$B$2,1,2)))*($B26/10)^2,INDEX(aux!$K$2:$K$3,MATCH(D$7,aux!$I$2:$I$3,0))*VALUE(RIGHT($B$6,3))/(IF(D$8=aux!$F$2,aux!$F$4,aux!$G$4))*$B26/10,10*$B26/10,15)</f>
        <v>46.285714285714292</v>
      </c>
      <c r="E26" s="5">
        <f>INDEX(aux!$W$2:$W$3,MATCH($B$7,aux!$V$2:$V$3,0))*$B26/10+MAX(INDEX(aux!$K$2:$K$3,MATCH(E$7,aux!$I$2:$I$3,0))*(IF(E$8=aux!$F$2,aux!$F$3,aux!$G$3))*INDEX(aux!$B$3:$C$7,MATCH($B$19,aux!$A$3:$A$7,0),(IF($B$6=aux!$B$2,1,2)))*($B26/10)^2,INDEX(aux!$K$2:$K$3,MATCH(E$7,aux!$I$2:$I$3,0))*VALUE(RIGHT($B$6,3))/(IF(E$8=aux!$F$2,aux!$F$4,aux!$G$4))*$B26/10,10*$B26/10,15)</f>
        <v>28.8</v>
      </c>
      <c r="F26" s="34">
        <f>INDEX(aux!$W$2:$W$3,MATCH($B$7,aux!$V$2:$V$3,0))*$B26/10+MAX(INDEX(aux!$K$2:$K$3,MATCH(F$7,aux!$I$2:$I$3,0))*(IF(F$8=aux!$F$2,aux!$F$3,aux!$G$3))*INDEX(aux!$B$3:$C$7,MATCH($B$19,aux!$A$3:$A$7,0),(IF($B$6=aux!$B$2,1,2)))*($B26/10)^2,INDEX(aux!$K$2:$K$3,MATCH(F$7,aux!$I$2:$I$3,0))*VALUE(RIGHT($B$6,3))/(IF(F$8=aux!$F$2,aux!$F$4,aux!$G$4))*$B26/10,10*$B26/10,15)</f>
        <v>36</v>
      </c>
      <c r="G26" s="9">
        <f>INDEX(aux!$N$3:$Q$4,MATCH(G$7,aux!$M$3:$M$4,0),IF($G$6=aux!$N$2,1)+IF($G$6=aux!$O$2,2)+IF($G$6=aux!$P$2,3)+IF($G$6=aux!$Q$2,4))*$C26</f>
        <v>36</v>
      </c>
      <c r="H26" s="9">
        <f>INDEX(aux!$N$3:$Q$4,MATCH(H$7,aux!$M$3:$M$4,0),IF($G$6=aux!$N$2,1)+IF($G$6=aux!$O$2,2)+IF($G$6=aux!$P$2,3)+IF($G$6=aux!$Q$2,4))*$D26</f>
        <v>46.285714285714292</v>
      </c>
      <c r="I26" s="9">
        <f>INDEX(aux!$N$3:$Q$4,MATCH(I$7,aux!$M$3:$M$4,0),IF($G$6=aux!$N$2,1)+IF($G$6=aux!$O$2,2)+IF($G$6=aux!$P$2,3)+IF($G$6=aux!$Q$2,4))*$C26</f>
        <v>36</v>
      </c>
      <c r="J26" s="37">
        <f>INDEX(aux!$N$3:$Q$4,MATCH(J$7,aux!$M$3:$M$4,0),IF($G$6=aux!$N$2,1)+IF($G$6=aux!$O$2,2)+IF($G$6=aux!$P$2,3)+IF($G$6=aux!$Q$2,4))*$D26</f>
        <v>46.285714285714292</v>
      </c>
      <c r="K26" s="9">
        <f>INDEX(aux!$N$3:$Q$4,MATCH(K$7,aux!$M$3:$M$4,0),IF($K$6=aux!$N$2,1)+IF($K$6=aux!$O$2,2)+IF($K$6=aux!$P$2,3)+IF($K$6=aux!$Q$2,4))*$C26</f>
        <v>43.199999999999996</v>
      </c>
      <c r="L26" s="9">
        <f>INDEX(aux!$N$3:$Q$4,MATCH(L$7,aux!$M$3:$M$4,0),IF($K$6=aux!$N$2,1)+IF($K$6=aux!$O$2,2)+IF($K$6=aux!$P$2,3)+IF($K$6=aux!$Q$2,4))*$D26</f>
        <v>55.542857142857152</v>
      </c>
      <c r="M26" s="9">
        <f>INDEX(aux!$N$3:$Q$4,MATCH(M$7,aux!$M$3:$M$4,0),IF($K$6=aux!$N$2,1)+IF($K$6=aux!$O$2,2)+IF($K$6=aux!$P$2,3)+IF($K$6=aux!$Q$2,4))*$C26</f>
        <v>57.6</v>
      </c>
      <c r="N26" s="37">
        <f>INDEX(aux!$N$3:$Q$4,MATCH(N$7,aux!$M$3:$M$4,0),IF($K$6=aux!$N$2,1)+IF($K$6=aux!$O$2,2)+IF($K$6=aux!$P$2,3)+IF($K$6=aux!$Q$2,4))*$D26</f>
        <v>74.057142857142864</v>
      </c>
      <c r="O26" s="9">
        <f>INDEX(aux!$N$3:$Q$4,MATCH(O$7,aux!$M$3:$M$4,0),IF($O$6=aux!$N$2,1)+IF($O$6=aux!$O$2,2)+IF($O$6=aux!$P$2,3)+IF($O$6=aux!$Q$2,4))*$C26</f>
        <v>46.800000000000004</v>
      </c>
      <c r="P26" s="9">
        <f>INDEX(aux!$N$3:$Q$4,MATCH(P$7,aux!$M$3:$M$4,0),IF($O$6=aux!$N$2,1)+IF($O$6=aux!$O$2,2)+IF($O$6=aux!$P$2,3)+IF($O$6=aux!$Q$2,4))*$D26</f>
        <v>60.171428571428578</v>
      </c>
      <c r="Q26" s="9">
        <f>INDEX(aux!$N$3:$Q$4,MATCH(Q$7,aux!$M$3:$M$4,0),IF($O$6=aux!$N$2,1)+IF($O$6=aux!$O$2,2)+IF($O$6=aux!$P$2,3)+IF($O$6=aux!$Q$2,4))*$C26</f>
        <v>64.8</v>
      </c>
      <c r="R26" s="37">
        <f>INDEX(aux!$N$3:$Q$4,MATCH(R$7,aux!$M$3:$M$4,0),IF($O$6=aux!$N$2,1)+IF($O$6=aux!$O$2,2)+IF($O$6=aux!$P$2,3)+IF($O$6=aux!$Q$2,4))*$D26</f>
        <v>83.314285714285731</v>
      </c>
      <c r="S26" s="9">
        <f>INDEX(aux!$N$3:$Q$4,MATCH(S$7,aux!$M$3:$M$4,0),IF($S$6=aux!$N$2,1)+IF($S$6=aux!$O$2,2)+IF($S$6=aux!$P$2,3)+IF($S$6=aux!$Q$2,4))*$C26</f>
        <v>50.4</v>
      </c>
      <c r="T26" s="9">
        <f>INDEX(aux!$N$3:$Q$4,MATCH(T$7,aux!$M$3:$M$4,0),IF($S$6=aux!$N$2,1)+IF($S$6=aux!$O$2,2)+IF($S$6=aux!$P$2,3)+IF($S$6=aux!$Q$2,4))*$D26</f>
        <v>64.800000000000011</v>
      </c>
      <c r="U26" s="9">
        <f>INDEX(aux!$N$3:$Q$4,MATCH(U$7,aux!$M$3:$M$4,0),IF($S$6=aux!$N$2,1)+IF($S$6=aux!$O$2,2)+IF($S$6=aux!$P$2,3)+IF($S$6=aux!$Q$2,4))*$C26</f>
        <v>72</v>
      </c>
      <c r="V26" s="15">
        <f>INDEX(aux!$N$3:$Q$4,MATCH(V$7,aux!$M$3:$M$4,0),IF($S$6=aux!$N$2,1)+IF($S$6=aux!$O$2,2)+IF($S$6=aux!$P$2,3)+IF($S$6=aux!$Q$2,4))*$D26</f>
        <v>92.571428571428584</v>
      </c>
    </row>
    <row r="27" spans="2:22" x14ac:dyDescent="0.25">
      <c r="B27" s="14">
        <v>14</v>
      </c>
      <c r="C27" s="41">
        <f>INDEX(aux!$W$2:$W$3,MATCH($B$7,aux!$V$2:$V$3,0))*$B27/10+MAX(INDEX(aux!$K$2:$K$3,MATCH(C$7,aux!$I$2:$I$3,0))*(IF(C$8=aux!$F$2,aux!$F$3,aux!$G$3))*INDEX(aux!$B$3:$C$7,MATCH($B$19,aux!$A$3:$A$7,0),(IF($B$6=aux!$B$2,1,2)))*($B27/10)^2,INDEX(aux!$K$2:$K$3,MATCH(C$7,aux!$I$2:$I$3,0))*VALUE(RIGHT($B$6,3))/(IF(C$8=aux!$F$2,aux!$F$4,aux!$G$4))*$B27/10,10*$B27/10,15)</f>
        <v>42</v>
      </c>
      <c r="D27" s="5">
        <f>INDEX(aux!$W$2:$W$3,MATCH($B$7,aux!$V$2:$V$3,0))*$B27/10+MAX(INDEX(aux!$K$2:$K$3,MATCH(D$7,aux!$I$2:$I$3,0))*(IF(D$8=aux!$F$2,aux!$F$3,aux!$G$3))*INDEX(aux!$B$3:$C$7,MATCH($B$19,aux!$A$3:$A$7,0),(IF($B$6=aux!$B$2,1,2)))*($B27/10)^2,INDEX(aux!$K$2:$K$3,MATCH(D$7,aux!$I$2:$I$3,0))*VALUE(RIGHT($B$6,3))/(IF(D$8=aux!$F$2,aux!$F$4,aux!$G$4))*$B27/10,10*$B27/10,15)</f>
        <v>54</v>
      </c>
      <c r="E27" s="5">
        <f>INDEX(aux!$W$2:$W$3,MATCH($B$7,aux!$V$2:$V$3,0))*$B27/10+MAX(INDEX(aux!$K$2:$K$3,MATCH(E$7,aux!$I$2:$I$3,0))*(IF(E$8=aux!$F$2,aux!$F$3,aux!$G$3))*INDEX(aux!$B$3:$C$7,MATCH($B$19,aux!$A$3:$A$7,0),(IF($B$6=aux!$B$2,1,2)))*($B27/10)^2,INDEX(aux!$K$2:$K$3,MATCH(E$7,aux!$I$2:$I$3,0))*VALUE(RIGHT($B$6,3))/(IF(E$8=aux!$F$2,aux!$F$4,aux!$G$4))*$B27/10,10*$B27/10,15)</f>
        <v>33.6</v>
      </c>
      <c r="F27" s="34">
        <f>INDEX(aux!$W$2:$W$3,MATCH($B$7,aux!$V$2:$V$3,0))*$B27/10+MAX(INDEX(aux!$K$2:$K$3,MATCH(F$7,aux!$I$2:$I$3,0))*(IF(F$8=aux!$F$2,aux!$F$3,aux!$G$3))*INDEX(aux!$B$3:$C$7,MATCH($B$19,aux!$A$3:$A$7,0),(IF($B$6=aux!$B$2,1,2)))*($B27/10)^2,INDEX(aux!$K$2:$K$3,MATCH(F$7,aux!$I$2:$I$3,0))*VALUE(RIGHT($B$6,3))/(IF(F$8=aux!$F$2,aux!$F$4,aux!$G$4))*$B27/10,10*$B27/10,15)</f>
        <v>42</v>
      </c>
      <c r="G27" s="9">
        <f>INDEX(aux!$N$3:$Q$4,MATCH(G$7,aux!$M$3:$M$4,0),IF($G$6=aux!$N$2,1)+IF($G$6=aux!$O$2,2)+IF($G$6=aux!$P$2,3)+IF($G$6=aux!$Q$2,4))*$C27</f>
        <v>42</v>
      </c>
      <c r="H27" s="9">
        <f>INDEX(aux!$N$3:$Q$4,MATCH(H$7,aux!$M$3:$M$4,0),IF($G$6=aux!$N$2,1)+IF($G$6=aux!$O$2,2)+IF($G$6=aux!$P$2,3)+IF($G$6=aux!$Q$2,4))*$D27</f>
        <v>54</v>
      </c>
      <c r="I27" s="9">
        <f>INDEX(aux!$N$3:$Q$4,MATCH(I$7,aux!$M$3:$M$4,0),IF($G$6=aux!$N$2,1)+IF($G$6=aux!$O$2,2)+IF($G$6=aux!$P$2,3)+IF($G$6=aux!$Q$2,4))*$C27</f>
        <v>42</v>
      </c>
      <c r="J27" s="37">
        <f>INDEX(aux!$N$3:$Q$4,MATCH(J$7,aux!$M$3:$M$4,0),IF($G$6=aux!$N$2,1)+IF($G$6=aux!$O$2,2)+IF($G$6=aux!$P$2,3)+IF($G$6=aux!$Q$2,4))*$D27</f>
        <v>54</v>
      </c>
      <c r="K27" s="9">
        <f>INDEX(aux!$N$3:$Q$4,MATCH(K$7,aux!$M$3:$M$4,0),IF($K$6=aux!$N$2,1)+IF($K$6=aux!$O$2,2)+IF($K$6=aux!$P$2,3)+IF($K$6=aux!$Q$2,4))*$C27</f>
        <v>50.4</v>
      </c>
      <c r="L27" s="9">
        <f>INDEX(aux!$N$3:$Q$4,MATCH(L$7,aux!$M$3:$M$4,0),IF($K$6=aux!$N$2,1)+IF($K$6=aux!$O$2,2)+IF($K$6=aux!$P$2,3)+IF($K$6=aux!$Q$2,4))*$D27</f>
        <v>64.8</v>
      </c>
      <c r="M27" s="9">
        <f>INDEX(aux!$N$3:$Q$4,MATCH(M$7,aux!$M$3:$M$4,0),IF($K$6=aux!$N$2,1)+IF($K$6=aux!$O$2,2)+IF($K$6=aux!$P$2,3)+IF($K$6=aux!$Q$2,4))*$C27</f>
        <v>67.2</v>
      </c>
      <c r="N27" s="37">
        <f>INDEX(aux!$N$3:$Q$4,MATCH(N$7,aux!$M$3:$M$4,0),IF($K$6=aux!$N$2,1)+IF($K$6=aux!$O$2,2)+IF($K$6=aux!$P$2,3)+IF($K$6=aux!$Q$2,4))*$D27</f>
        <v>86.4</v>
      </c>
      <c r="O27" s="9">
        <f>INDEX(aux!$N$3:$Q$4,MATCH(O$7,aux!$M$3:$M$4,0),IF($O$6=aux!$N$2,1)+IF($O$6=aux!$O$2,2)+IF($O$6=aux!$P$2,3)+IF($O$6=aux!$Q$2,4))*$C27</f>
        <v>54.6</v>
      </c>
      <c r="P27" s="9">
        <f>INDEX(aux!$N$3:$Q$4,MATCH(P$7,aux!$M$3:$M$4,0),IF($O$6=aux!$N$2,1)+IF($O$6=aux!$O$2,2)+IF($O$6=aux!$P$2,3)+IF($O$6=aux!$Q$2,4))*$D27</f>
        <v>70.2</v>
      </c>
      <c r="Q27" s="9">
        <f>INDEX(aux!$N$3:$Q$4,MATCH(Q$7,aux!$M$3:$M$4,0),IF($O$6=aux!$N$2,1)+IF($O$6=aux!$O$2,2)+IF($O$6=aux!$P$2,3)+IF($O$6=aux!$Q$2,4))*$C27</f>
        <v>75.600000000000009</v>
      </c>
      <c r="R27" s="37">
        <f>INDEX(aux!$N$3:$Q$4,MATCH(R$7,aux!$M$3:$M$4,0),IF($O$6=aux!$N$2,1)+IF($O$6=aux!$O$2,2)+IF($O$6=aux!$P$2,3)+IF($O$6=aux!$Q$2,4))*$D27</f>
        <v>97.2</v>
      </c>
      <c r="S27" s="9">
        <f>INDEX(aux!$N$3:$Q$4,MATCH(S$7,aux!$M$3:$M$4,0),IF($S$6=aux!$N$2,1)+IF($S$6=aux!$O$2,2)+IF($S$6=aux!$P$2,3)+IF($S$6=aux!$Q$2,4))*$C27</f>
        <v>58.8</v>
      </c>
      <c r="T27" s="9">
        <f>INDEX(aux!$N$3:$Q$4,MATCH(T$7,aux!$M$3:$M$4,0),IF($S$6=aux!$N$2,1)+IF($S$6=aux!$O$2,2)+IF($S$6=aux!$P$2,3)+IF($S$6=aux!$Q$2,4))*$D27</f>
        <v>75.599999999999994</v>
      </c>
      <c r="U27" s="9">
        <f>INDEX(aux!$N$3:$Q$4,MATCH(U$7,aux!$M$3:$M$4,0),IF($S$6=aux!$N$2,1)+IF($S$6=aux!$O$2,2)+IF($S$6=aux!$P$2,3)+IF($S$6=aux!$Q$2,4))*$C27</f>
        <v>84</v>
      </c>
      <c r="V27" s="15">
        <f>INDEX(aux!$N$3:$Q$4,MATCH(V$7,aux!$M$3:$M$4,0),IF($S$6=aux!$N$2,1)+IF($S$6=aux!$O$2,2)+IF($S$6=aux!$P$2,3)+IF($S$6=aux!$Q$2,4))*$D27</f>
        <v>108</v>
      </c>
    </row>
    <row r="28" spans="2:22" x14ac:dyDescent="0.25">
      <c r="B28" s="14">
        <v>16</v>
      </c>
      <c r="C28" s="41">
        <f>INDEX(aux!$W$2:$W$3,MATCH($B$7,aux!$V$2:$V$3,0))*$B28/10+MAX(INDEX(aux!$K$2:$K$3,MATCH(C$7,aux!$I$2:$I$3,0))*(IF(C$8=aux!$F$2,aux!$F$3,aux!$G$3))*INDEX(aux!$B$3:$C$7,MATCH($B$19,aux!$A$3:$A$7,0),(IF($B$6=aux!$B$2,1,2)))*($B28/10)^2,INDEX(aux!$K$2:$K$3,MATCH(C$7,aux!$I$2:$I$3,0))*VALUE(RIGHT($B$6,3))/(IF(C$8=aux!$F$2,aux!$F$4,aux!$G$4))*$B28/10,10*$B28/10,15)</f>
        <v>48</v>
      </c>
      <c r="D28" s="5">
        <f>INDEX(aux!$W$2:$W$3,MATCH($B$7,aux!$V$2:$V$3,0))*$B28/10+MAX(INDEX(aux!$K$2:$K$3,MATCH(D$7,aux!$I$2:$I$3,0))*(IF(D$8=aux!$F$2,aux!$F$3,aux!$G$3))*INDEX(aux!$B$3:$C$7,MATCH($B$19,aux!$A$3:$A$7,0),(IF($B$6=aux!$B$2,1,2)))*($B28/10)^2,INDEX(aux!$K$2:$K$3,MATCH(D$7,aux!$I$2:$I$3,0))*VALUE(RIGHT($B$6,3))/(IF(D$8=aux!$F$2,aux!$F$4,aux!$G$4))*$B28/10,10*$B28/10,15)</f>
        <v>61.714285714285715</v>
      </c>
      <c r="E28" s="5">
        <f>INDEX(aux!$W$2:$W$3,MATCH($B$7,aux!$V$2:$V$3,0))*$B28/10+MAX(INDEX(aux!$K$2:$K$3,MATCH(E$7,aux!$I$2:$I$3,0))*(IF(E$8=aux!$F$2,aux!$F$3,aux!$G$3))*INDEX(aux!$B$3:$C$7,MATCH($B$19,aux!$A$3:$A$7,0),(IF($B$6=aux!$B$2,1,2)))*($B28/10)^2,INDEX(aux!$K$2:$K$3,MATCH(E$7,aux!$I$2:$I$3,0))*VALUE(RIGHT($B$6,3))/(IF(E$8=aux!$F$2,aux!$F$4,aux!$G$4))*$B28/10,10*$B28/10,15)</f>
        <v>38.4</v>
      </c>
      <c r="F28" s="34">
        <f>INDEX(aux!$W$2:$W$3,MATCH($B$7,aux!$V$2:$V$3,0))*$B28/10+MAX(INDEX(aux!$K$2:$K$3,MATCH(F$7,aux!$I$2:$I$3,0))*(IF(F$8=aux!$F$2,aux!$F$3,aux!$G$3))*INDEX(aux!$B$3:$C$7,MATCH($B$19,aux!$A$3:$A$7,0),(IF($B$6=aux!$B$2,1,2)))*($B28/10)^2,INDEX(aux!$K$2:$K$3,MATCH(F$7,aux!$I$2:$I$3,0))*VALUE(RIGHT($B$6,3))/(IF(F$8=aux!$F$2,aux!$F$4,aux!$G$4))*$B28/10,10*$B28/10,15)</f>
        <v>48</v>
      </c>
      <c r="G28" s="9">
        <f>INDEX(aux!$N$3:$Q$4,MATCH(G$7,aux!$M$3:$M$4,0),IF($G$6=aux!$N$2,1)+IF($G$6=aux!$O$2,2)+IF($G$6=aux!$P$2,3)+IF($G$6=aux!$Q$2,4))*$C28</f>
        <v>48</v>
      </c>
      <c r="H28" s="9">
        <f>INDEX(aux!$N$3:$Q$4,MATCH(H$7,aux!$M$3:$M$4,0),IF($G$6=aux!$N$2,1)+IF($G$6=aux!$O$2,2)+IF($G$6=aux!$P$2,3)+IF($G$6=aux!$Q$2,4))*$D28</f>
        <v>61.714285714285715</v>
      </c>
      <c r="I28" s="9">
        <f>INDEX(aux!$N$3:$Q$4,MATCH(I$7,aux!$M$3:$M$4,0),IF($G$6=aux!$N$2,1)+IF($G$6=aux!$O$2,2)+IF($G$6=aux!$P$2,3)+IF($G$6=aux!$Q$2,4))*$C28</f>
        <v>48</v>
      </c>
      <c r="J28" s="37">
        <f>INDEX(aux!$N$3:$Q$4,MATCH(J$7,aux!$M$3:$M$4,0),IF($G$6=aux!$N$2,1)+IF($G$6=aux!$O$2,2)+IF($G$6=aux!$P$2,3)+IF($G$6=aux!$Q$2,4))*$D28</f>
        <v>61.714285714285715</v>
      </c>
      <c r="K28" s="9">
        <f>INDEX(aux!$N$3:$Q$4,MATCH(K$7,aux!$M$3:$M$4,0),IF($K$6=aux!$N$2,1)+IF($K$6=aux!$O$2,2)+IF($K$6=aux!$P$2,3)+IF($K$6=aux!$Q$2,4))*$C28</f>
        <v>57.599999999999994</v>
      </c>
      <c r="L28" s="9">
        <f>INDEX(aux!$N$3:$Q$4,MATCH(L$7,aux!$M$3:$M$4,0),IF($K$6=aux!$N$2,1)+IF($K$6=aux!$O$2,2)+IF($K$6=aux!$P$2,3)+IF($K$6=aux!$Q$2,4))*$D28</f>
        <v>74.05714285714285</v>
      </c>
      <c r="M28" s="9">
        <f>INDEX(aux!$N$3:$Q$4,MATCH(M$7,aux!$M$3:$M$4,0),IF($K$6=aux!$N$2,1)+IF($K$6=aux!$O$2,2)+IF($K$6=aux!$P$2,3)+IF($K$6=aux!$Q$2,4))*$C28</f>
        <v>76.800000000000011</v>
      </c>
      <c r="N28" s="37">
        <f>INDEX(aux!$N$3:$Q$4,MATCH(N$7,aux!$M$3:$M$4,0),IF($K$6=aux!$N$2,1)+IF($K$6=aux!$O$2,2)+IF($K$6=aux!$P$2,3)+IF($K$6=aux!$Q$2,4))*$D28</f>
        <v>98.742857142857147</v>
      </c>
      <c r="O28" s="9">
        <f>INDEX(aux!$N$3:$Q$4,MATCH(O$7,aux!$M$3:$M$4,0),IF($O$6=aux!$N$2,1)+IF($O$6=aux!$O$2,2)+IF($O$6=aux!$P$2,3)+IF($O$6=aux!$Q$2,4))*$C28</f>
        <v>62.400000000000006</v>
      </c>
      <c r="P28" s="9">
        <f>INDEX(aux!$N$3:$Q$4,MATCH(P$7,aux!$M$3:$M$4,0),IF($O$6=aux!$N$2,1)+IF($O$6=aux!$O$2,2)+IF($O$6=aux!$P$2,3)+IF($O$6=aux!$Q$2,4))*$D28</f>
        <v>80.228571428571428</v>
      </c>
      <c r="Q28" s="9">
        <f>INDEX(aux!$N$3:$Q$4,MATCH(Q$7,aux!$M$3:$M$4,0),IF($O$6=aux!$N$2,1)+IF($O$6=aux!$O$2,2)+IF($O$6=aux!$P$2,3)+IF($O$6=aux!$Q$2,4))*$C28</f>
        <v>86.4</v>
      </c>
      <c r="R28" s="37">
        <f>INDEX(aux!$N$3:$Q$4,MATCH(R$7,aux!$M$3:$M$4,0),IF($O$6=aux!$N$2,1)+IF($O$6=aux!$O$2,2)+IF($O$6=aux!$P$2,3)+IF($O$6=aux!$Q$2,4))*$D28</f>
        <v>111.08571428571429</v>
      </c>
      <c r="S28" s="9">
        <f>INDEX(aux!$N$3:$Q$4,MATCH(S$7,aux!$M$3:$M$4,0),IF($S$6=aux!$N$2,1)+IF($S$6=aux!$O$2,2)+IF($S$6=aux!$P$2,3)+IF($S$6=aux!$Q$2,4))*$C28</f>
        <v>67.199999999999989</v>
      </c>
      <c r="T28" s="9">
        <f>INDEX(aux!$N$3:$Q$4,MATCH(T$7,aux!$M$3:$M$4,0),IF($S$6=aux!$N$2,1)+IF($S$6=aux!$O$2,2)+IF($S$6=aux!$P$2,3)+IF($S$6=aux!$Q$2,4))*$D28</f>
        <v>86.399999999999991</v>
      </c>
      <c r="U28" s="9">
        <f>INDEX(aux!$N$3:$Q$4,MATCH(U$7,aux!$M$3:$M$4,0),IF($S$6=aux!$N$2,1)+IF($S$6=aux!$O$2,2)+IF($S$6=aux!$P$2,3)+IF($S$6=aux!$Q$2,4))*$C28</f>
        <v>96</v>
      </c>
      <c r="V28" s="15">
        <f>INDEX(aux!$N$3:$Q$4,MATCH(V$7,aux!$M$3:$M$4,0),IF($S$6=aux!$N$2,1)+IF($S$6=aux!$O$2,2)+IF($S$6=aux!$P$2,3)+IF($S$6=aux!$Q$2,4))*$D28</f>
        <v>123.42857142857143</v>
      </c>
    </row>
    <row r="29" spans="2:22" x14ac:dyDescent="0.25">
      <c r="B29" s="14">
        <v>20</v>
      </c>
      <c r="C29" s="41">
        <f>INDEX(aux!$W$2:$W$3,MATCH($B$7,aux!$V$2:$V$3,0))*$B29/10+MAX(INDEX(aux!$K$2:$K$3,MATCH(C$7,aux!$I$2:$I$3,0))*(IF(C$8=aux!$F$2,aux!$F$3,aux!$G$3))*INDEX(aux!$B$3:$C$7,MATCH($B$19,aux!$A$3:$A$7,0),(IF($B$6=aux!$B$2,1,2)))*($B29/10)^2,INDEX(aux!$K$2:$K$3,MATCH(C$7,aux!$I$2:$I$3,0))*VALUE(RIGHT($B$6,3))/(IF(C$8=aux!$F$2,aux!$F$4,aux!$G$4))*$B29/10,10*$B29/10,15)</f>
        <v>60</v>
      </c>
      <c r="D29" s="5">
        <f>INDEX(aux!$W$2:$W$3,MATCH($B$7,aux!$V$2:$V$3,0))*$B29/10+MAX(INDEX(aux!$K$2:$K$3,MATCH(D$7,aux!$I$2:$I$3,0))*(IF(D$8=aux!$F$2,aux!$F$3,aux!$G$3))*INDEX(aux!$B$3:$C$7,MATCH($B$19,aux!$A$3:$A$7,0),(IF($B$6=aux!$B$2,1,2)))*($B29/10)^2,INDEX(aux!$K$2:$K$3,MATCH(D$7,aux!$I$2:$I$3,0))*VALUE(RIGHT($B$6,3))/(IF(D$8=aux!$F$2,aux!$F$4,aux!$G$4))*$B29/10,10*$B29/10,15)</f>
        <v>77.142857142857139</v>
      </c>
      <c r="E29" s="5">
        <f>INDEX(aux!$W$2:$W$3,MATCH($B$7,aux!$V$2:$V$3,0))*$B29/10+MAX(INDEX(aux!$K$2:$K$3,MATCH(E$7,aux!$I$2:$I$3,0))*(IF(E$8=aux!$F$2,aux!$F$3,aux!$G$3))*INDEX(aux!$B$3:$C$7,MATCH($B$19,aux!$A$3:$A$7,0),(IF($B$6=aux!$B$2,1,2)))*($B29/10)^2,INDEX(aux!$K$2:$K$3,MATCH(E$7,aux!$I$2:$I$3,0))*VALUE(RIGHT($B$6,3))/(IF(E$8=aux!$F$2,aux!$F$4,aux!$G$4))*$B29/10,10*$B29/10,15)</f>
        <v>48</v>
      </c>
      <c r="F29" s="34">
        <f>INDEX(aux!$W$2:$W$3,MATCH($B$7,aux!$V$2:$V$3,0))*$B29/10+MAX(INDEX(aux!$K$2:$K$3,MATCH(F$7,aux!$I$2:$I$3,0))*(IF(F$8=aux!$F$2,aux!$F$3,aux!$G$3))*INDEX(aux!$B$3:$C$7,MATCH($B$19,aux!$A$3:$A$7,0),(IF($B$6=aux!$B$2,1,2)))*($B29/10)^2,INDEX(aux!$K$2:$K$3,MATCH(F$7,aux!$I$2:$I$3,0))*VALUE(RIGHT($B$6,3))/(IF(F$8=aux!$F$2,aux!$F$4,aux!$G$4))*$B29/10,10*$B29/10,15)</f>
        <v>60</v>
      </c>
      <c r="G29" s="9">
        <f>INDEX(aux!$N$3:$Q$4,MATCH(G$7,aux!$M$3:$M$4,0),IF($G$6=aux!$N$2,1)+IF($G$6=aux!$O$2,2)+IF($G$6=aux!$P$2,3)+IF($G$6=aux!$Q$2,4))*$C29</f>
        <v>60</v>
      </c>
      <c r="H29" s="9">
        <f>INDEX(aux!$N$3:$Q$4,MATCH(H$7,aux!$M$3:$M$4,0),IF($G$6=aux!$N$2,1)+IF($G$6=aux!$O$2,2)+IF($G$6=aux!$P$2,3)+IF($G$6=aux!$Q$2,4))*$D29</f>
        <v>77.142857142857139</v>
      </c>
      <c r="I29" s="9">
        <f>INDEX(aux!$N$3:$Q$4,MATCH(I$7,aux!$M$3:$M$4,0),IF($G$6=aux!$N$2,1)+IF($G$6=aux!$O$2,2)+IF($G$6=aux!$P$2,3)+IF($G$6=aux!$Q$2,4))*$C29</f>
        <v>60</v>
      </c>
      <c r="J29" s="37">
        <f>INDEX(aux!$N$3:$Q$4,MATCH(J$7,aux!$M$3:$M$4,0),IF($G$6=aux!$N$2,1)+IF($G$6=aux!$O$2,2)+IF($G$6=aux!$P$2,3)+IF($G$6=aux!$Q$2,4))*$D29</f>
        <v>77.142857142857139</v>
      </c>
      <c r="K29" s="9">
        <f>INDEX(aux!$N$3:$Q$4,MATCH(K$7,aux!$M$3:$M$4,0),IF($K$6=aux!$N$2,1)+IF($K$6=aux!$O$2,2)+IF($K$6=aux!$P$2,3)+IF($K$6=aux!$Q$2,4))*$C29</f>
        <v>72</v>
      </c>
      <c r="L29" s="9">
        <f>INDEX(aux!$N$3:$Q$4,MATCH(L$7,aux!$M$3:$M$4,0),IF($K$6=aux!$N$2,1)+IF($K$6=aux!$O$2,2)+IF($K$6=aux!$P$2,3)+IF($K$6=aux!$Q$2,4))*$D29</f>
        <v>92.571428571428569</v>
      </c>
      <c r="M29" s="9">
        <f>INDEX(aux!$N$3:$Q$4,MATCH(M$7,aux!$M$3:$M$4,0),IF($K$6=aux!$N$2,1)+IF($K$6=aux!$O$2,2)+IF($K$6=aux!$P$2,3)+IF($K$6=aux!$Q$2,4))*$C29</f>
        <v>96</v>
      </c>
      <c r="N29" s="37">
        <f>INDEX(aux!$N$3:$Q$4,MATCH(N$7,aux!$M$3:$M$4,0),IF($K$6=aux!$N$2,1)+IF($K$6=aux!$O$2,2)+IF($K$6=aux!$P$2,3)+IF($K$6=aux!$Q$2,4))*$D29</f>
        <v>123.42857142857143</v>
      </c>
      <c r="O29" s="9">
        <f>INDEX(aux!$N$3:$Q$4,MATCH(O$7,aux!$M$3:$M$4,0),IF($O$6=aux!$N$2,1)+IF($O$6=aux!$O$2,2)+IF($O$6=aux!$P$2,3)+IF($O$6=aux!$Q$2,4))*$C29</f>
        <v>78</v>
      </c>
      <c r="P29" s="9">
        <f>INDEX(aux!$N$3:$Q$4,MATCH(P$7,aux!$M$3:$M$4,0),IF($O$6=aux!$N$2,1)+IF($O$6=aux!$O$2,2)+IF($O$6=aux!$P$2,3)+IF($O$6=aux!$Q$2,4))*$D29</f>
        <v>100.28571428571428</v>
      </c>
      <c r="Q29" s="9">
        <f>INDEX(aux!$N$3:$Q$4,MATCH(Q$7,aux!$M$3:$M$4,0),IF($O$6=aux!$N$2,1)+IF($O$6=aux!$O$2,2)+IF($O$6=aux!$P$2,3)+IF($O$6=aux!$Q$2,4))*$C29</f>
        <v>108</v>
      </c>
      <c r="R29" s="37">
        <f>INDEX(aux!$N$3:$Q$4,MATCH(R$7,aux!$M$3:$M$4,0),IF($O$6=aux!$N$2,1)+IF($O$6=aux!$O$2,2)+IF($O$6=aux!$P$2,3)+IF($O$6=aux!$Q$2,4))*$D29</f>
        <v>138.85714285714286</v>
      </c>
      <c r="S29" s="9">
        <f>INDEX(aux!$N$3:$Q$4,MATCH(S$7,aux!$M$3:$M$4,0),IF($S$6=aux!$N$2,1)+IF($S$6=aux!$O$2,2)+IF($S$6=aux!$P$2,3)+IF($S$6=aux!$Q$2,4))*$C29</f>
        <v>84</v>
      </c>
      <c r="T29" s="9">
        <f>INDEX(aux!$N$3:$Q$4,MATCH(T$7,aux!$M$3:$M$4,0),IF($S$6=aux!$N$2,1)+IF($S$6=aux!$O$2,2)+IF($S$6=aux!$P$2,3)+IF($S$6=aux!$Q$2,4))*$D29</f>
        <v>107.99999999999999</v>
      </c>
      <c r="U29" s="9">
        <f>INDEX(aux!$N$3:$Q$4,MATCH(U$7,aux!$M$3:$M$4,0),IF($S$6=aux!$N$2,1)+IF($S$6=aux!$O$2,2)+IF($S$6=aux!$P$2,3)+IF($S$6=aux!$Q$2,4))*$C29</f>
        <v>120</v>
      </c>
      <c r="V29" s="15">
        <f>INDEX(aux!$N$3:$Q$4,MATCH(V$7,aux!$M$3:$M$4,0),IF($S$6=aux!$N$2,1)+IF($S$6=aux!$O$2,2)+IF($S$6=aux!$P$2,3)+IF($S$6=aux!$Q$2,4))*$D29</f>
        <v>154.28571428571428</v>
      </c>
    </row>
    <row r="30" spans="2:22" x14ac:dyDescent="0.25">
      <c r="B30" s="14">
        <v>25</v>
      </c>
      <c r="C30" s="41">
        <f>INDEX(aux!$W$2:$W$3,MATCH($B$7,aux!$V$2:$V$3,0))*$B30/10+MAX(INDEX(aux!$K$2:$K$3,MATCH(C$7,aux!$I$2:$I$3,0))*(IF(C$8=aux!$F$2,aux!$F$3,aux!$G$3))*INDEX(aux!$B$3:$C$7,MATCH($B$19,aux!$A$3:$A$7,0),(IF($B$6=aux!$B$2,1,2)))*($B30/10)^2,INDEX(aux!$K$2:$K$3,MATCH(C$7,aux!$I$2:$I$3,0))*VALUE(RIGHT($B$6,3))/(IF(C$8=aux!$F$2,aux!$F$4,aux!$G$4))*$B30/10,10*$B30/10,15)</f>
        <v>87.5</v>
      </c>
      <c r="D30" s="5">
        <f>INDEX(aux!$W$2:$W$3,MATCH($B$7,aux!$V$2:$V$3,0))*$B30/10+MAX(INDEX(aux!$K$2:$K$3,MATCH(D$7,aux!$I$2:$I$3,0))*(IF(D$8=aux!$F$2,aux!$F$3,aux!$G$3))*INDEX(aux!$B$3:$C$7,MATCH($B$19,aux!$A$3:$A$7,0),(IF($B$6=aux!$B$2,1,2)))*($B30/10)^2,INDEX(aux!$K$2:$K$3,MATCH(D$7,aux!$I$2:$I$3,0))*VALUE(RIGHT($B$6,3))/(IF(D$8=aux!$F$2,aux!$F$4,aux!$G$4))*$B30/10,10*$B30/10,15)</f>
        <v>112.5</v>
      </c>
      <c r="E30" s="5">
        <f>INDEX(aux!$W$2:$W$3,MATCH($B$7,aux!$V$2:$V$3,0))*$B30/10+MAX(INDEX(aux!$K$2:$K$3,MATCH(E$7,aux!$I$2:$I$3,0))*(IF(E$8=aux!$F$2,aux!$F$3,aux!$G$3))*INDEX(aux!$B$3:$C$7,MATCH($B$19,aux!$A$3:$A$7,0),(IF($B$6=aux!$B$2,1,2)))*($B30/10)^2,INDEX(aux!$K$2:$K$3,MATCH(E$7,aux!$I$2:$I$3,0))*VALUE(RIGHT($B$6,3))/(IF(E$8=aux!$F$2,aux!$F$4,aux!$G$4))*$B30/10,10*$B30/10,15)</f>
        <v>68.75</v>
      </c>
      <c r="F30" s="34">
        <f>INDEX(aux!$W$2:$W$3,MATCH($B$7,aux!$V$2:$V$3,0))*$B30/10+MAX(INDEX(aux!$K$2:$K$3,MATCH(F$7,aux!$I$2:$I$3,0))*(IF(F$8=aux!$F$2,aux!$F$3,aux!$G$3))*INDEX(aux!$B$3:$C$7,MATCH($B$19,aux!$A$3:$A$7,0),(IF($B$6=aux!$B$2,1,2)))*($B30/10)^2,INDEX(aux!$K$2:$K$3,MATCH(F$7,aux!$I$2:$I$3,0))*VALUE(RIGHT($B$6,3))/(IF(F$8=aux!$F$2,aux!$F$4,aux!$G$4))*$B30/10,10*$B30/10,15)</f>
        <v>86.25</v>
      </c>
      <c r="G30" s="9">
        <f>INDEX(aux!$N$3:$Q$4,MATCH(G$7,aux!$M$3:$M$4,0),IF($G$6=aux!$N$2,1)+IF($G$6=aux!$O$2,2)+IF($G$6=aux!$P$2,3)+IF($G$6=aux!$Q$2,4))*$C30</f>
        <v>87.5</v>
      </c>
      <c r="H30" s="9">
        <f>INDEX(aux!$N$3:$Q$4,MATCH(H$7,aux!$M$3:$M$4,0),IF($G$6=aux!$N$2,1)+IF($G$6=aux!$O$2,2)+IF($G$6=aux!$P$2,3)+IF($G$6=aux!$Q$2,4))*$D30</f>
        <v>112.5</v>
      </c>
      <c r="I30" s="9">
        <f>INDEX(aux!$N$3:$Q$4,MATCH(I$7,aux!$M$3:$M$4,0),IF($G$6=aux!$N$2,1)+IF($G$6=aux!$O$2,2)+IF($G$6=aux!$P$2,3)+IF($G$6=aux!$Q$2,4))*$C30</f>
        <v>87.5</v>
      </c>
      <c r="J30" s="37">
        <f>INDEX(aux!$N$3:$Q$4,MATCH(J$7,aux!$M$3:$M$4,0),IF($G$6=aux!$N$2,1)+IF($G$6=aux!$O$2,2)+IF($G$6=aux!$P$2,3)+IF($G$6=aux!$Q$2,4))*$D30</f>
        <v>112.5</v>
      </c>
      <c r="K30" s="9">
        <f>INDEX(aux!$N$3:$Q$4,MATCH(K$7,aux!$M$3:$M$4,0),IF($K$6=aux!$N$2,1)+IF($K$6=aux!$O$2,2)+IF($K$6=aux!$P$2,3)+IF($K$6=aux!$Q$2,4))*$C30</f>
        <v>105</v>
      </c>
      <c r="L30" s="9">
        <f>INDEX(aux!$N$3:$Q$4,MATCH(L$7,aux!$M$3:$M$4,0),IF($K$6=aux!$N$2,1)+IF($K$6=aux!$O$2,2)+IF($K$6=aux!$P$2,3)+IF($K$6=aux!$Q$2,4))*$D30</f>
        <v>135</v>
      </c>
      <c r="M30" s="9">
        <f>INDEX(aux!$N$3:$Q$4,MATCH(M$7,aux!$M$3:$M$4,0),IF($K$6=aux!$N$2,1)+IF($K$6=aux!$O$2,2)+IF($K$6=aux!$P$2,3)+IF($K$6=aux!$Q$2,4))*$C30</f>
        <v>140</v>
      </c>
      <c r="N30" s="37">
        <f>INDEX(aux!$N$3:$Q$4,MATCH(N$7,aux!$M$3:$M$4,0),IF($K$6=aux!$N$2,1)+IF($K$6=aux!$O$2,2)+IF($K$6=aux!$P$2,3)+IF($K$6=aux!$Q$2,4))*$D30</f>
        <v>180</v>
      </c>
      <c r="O30" s="9">
        <f>INDEX(aux!$N$3:$Q$4,MATCH(O$7,aux!$M$3:$M$4,0),IF($O$6=aux!$N$2,1)+IF($O$6=aux!$O$2,2)+IF($O$6=aux!$P$2,3)+IF($O$6=aux!$Q$2,4))*$C30</f>
        <v>113.75</v>
      </c>
      <c r="P30" s="9">
        <f>INDEX(aux!$N$3:$Q$4,MATCH(P$7,aux!$M$3:$M$4,0),IF($O$6=aux!$N$2,1)+IF($O$6=aux!$O$2,2)+IF($O$6=aux!$P$2,3)+IF($O$6=aux!$Q$2,4))*$D30</f>
        <v>146.25</v>
      </c>
      <c r="Q30" s="9">
        <f>INDEX(aux!$N$3:$Q$4,MATCH(Q$7,aux!$M$3:$M$4,0),IF($O$6=aux!$N$2,1)+IF($O$6=aux!$O$2,2)+IF($O$6=aux!$P$2,3)+IF($O$6=aux!$Q$2,4))*$C30</f>
        <v>157.5</v>
      </c>
      <c r="R30" s="37">
        <f>INDEX(aux!$N$3:$Q$4,MATCH(R$7,aux!$M$3:$M$4,0),IF($O$6=aux!$N$2,1)+IF($O$6=aux!$O$2,2)+IF($O$6=aux!$P$2,3)+IF($O$6=aux!$Q$2,4))*$D30</f>
        <v>202.5</v>
      </c>
      <c r="S30" s="9">
        <f>INDEX(aux!$N$3:$Q$4,MATCH(S$7,aux!$M$3:$M$4,0),IF($S$6=aux!$N$2,1)+IF($S$6=aux!$O$2,2)+IF($S$6=aux!$P$2,3)+IF($S$6=aux!$Q$2,4))*$C30</f>
        <v>122.49999999999999</v>
      </c>
      <c r="T30" s="9">
        <f>INDEX(aux!$N$3:$Q$4,MATCH(T$7,aux!$M$3:$M$4,0),IF($S$6=aux!$N$2,1)+IF($S$6=aux!$O$2,2)+IF($S$6=aux!$P$2,3)+IF($S$6=aux!$Q$2,4))*$D30</f>
        <v>157.5</v>
      </c>
      <c r="U30" s="9">
        <f>INDEX(aux!$N$3:$Q$4,MATCH(U$7,aux!$M$3:$M$4,0),IF($S$6=aux!$N$2,1)+IF($S$6=aux!$O$2,2)+IF($S$6=aux!$P$2,3)+IF($S$6=aux!$Q$2,4))*$C30</f>
        <v>175</v>
      </c>
      <c r="V30" s="15">
        <f>INDEX(aux!$N$3:$Q$4,MATCH(V$7,aux!$M$3:$M$4,0),IF($S$6=aux!$N$2,1)+IF($S$6=aux!$O$2,2)+IF($S$6=aux!$P$2,3)+IF($S$6=aux!$Q$2,4))*$D30</f>
        <v>225</v>
      </c>
    </row>
    <row r="31" spans="2:22" ht="15.75" thickBot="1" x14ac:dyDescent="0.3">
      <c r="B31" s="16">
        <v>32</v>
      </c>
      <c r="C31" s="42">
        <f>INDEX(aux!$W$2:$W$3,MATCH($B$7,aux!$V$2:$V$3,0))*$B31/10+MAX(INDEX(aux!$K$2:$K$3,MATCH(C$7,aux!$I$2:$I$3,0))*(IF(C$8=aux!$F$2,aux!$F$3,aux!$G$3))*INDEX(aux!$B$3:$C$7,MATCH($B$19,aux!$A$3:$A$7,0),(IF($B$6=aux!$B$2,1,2)))*($B31/10)^2,INDEX(aux!$K$2:$K$3,MATCH(C$7,aux!$I$2:$I$3,0))*VALUE(RIGHT($B$6,3))/(IF(C$8=aux!$F$2,aux!$F$4,aux!$G$4))*$B31/10,10*$B31/10,15)</f>
        <v>134.40000000000003</v>
      </c>
      <c r="D31" s="17">
        <f>INDEX(aux!$W$2:$W$3,MATCH($B$7,aux!$V$2:$V$3,0))*$B31/10+MAX(INDEX(aux!$K$2:$K$3,MATCH(D$7,aux!$I$2:$I$3,0))*(IF(D$8=aux!$F$2,aux!$F$3,aux!$G$3))*INDEX(aux!$B$3:$C$7,MATCH($B$19,aux!$A$3:$A$7,0),(IF($B$6=aux!$B$2,1,2)))*($B31/10)^2,INDEX(aux!$K$2:$K$3,MATCH(D$7,aux!$I$2:$I$3,0))*VALUE(RIGHT($B$6,3))/(IF(D$8=aux!$F$2,aux!$F$4,aux!$G$4))*$B31/10,10*$B31/10,15)</f>
        <v>175.36</v>
      </c>
      <c r="E31" s="17">
        <f>INDEX(aux!$W$2:$W$3,MATCH($B$7,aux!$V$2:$V$3,0))*$B31/10+MAX(INDEX(aux!$K$2:$K$3,MATCH(E$7,aux!$I$2:$I$3,0))*(IF(E$8=aux!$F$2,aux!$F$3,aux!$G$3))*INDEX(aux!$B$3:$C$7,MATCH($B$19,aux!$A$3:$A$7,0),(IF($B$6=aux!$B$2,1,2)))*($B31/10)^2,INDEX(aux!$K$2:$K$3,MATCH(E$7,aux!$I$2:$I$3,0))*VALUE(RIGHT($B$6,3))/(IF(E$8=aux!$F$2,aux!$F$4,aux!$G$4))*$B31/10,10*$B31/10,15)</f>
        <v>103.68</v>
      </c>
      <c r="F31" s="35">
        <f>INDEX(aux!$W$2:$W$3,MATCH($B$7,aux!$V$2:$V$3,0))*$B31/10+MAX(INDEX(aux!$K$2:$K$3,MATCH(F$7,aux!$I$2:$I$3,0))*(IF(F$8=aux!$F$2,aux!$F$3,aux!$G$3))*INDEX(aux!$B$3:$C$7,MATCH($B$19,aux!$A$3:$A$7,0),(IF($B$6=aux!$B$2,1,2)))*($B31/10)^2,INDEX(aux!$K$2:$K$3,MATCH(F$7,aux!$I$2:$I$3,0))*VALUE(RIGHT($B$6,3))/(IF(F$8=aux!$F$2,aux!$F$4,aux!$G$4))*$B31/10,10*$B31/10,15)</f>
        <v>132.352</v>
      </c>
      <c r="G31" s="18">
        <f>INDEX(aux!$N$3:$Q$4,MATCH(G$7,aux!$M$3:$M$4,0),IF($G$6=aux!$N$2,1)+IF($G$6=aux!$O$2,2)+IF($G$6=aux!$P$2,3)+IF($G$6=aux!$Q$2,4))*$C31</f>
        <v>134.40000000000003</v>
      </c>
      <c r="H31" s="18">
        <f>INDEX(aux!$N$3:$Q$4,MATCH(H$7,aux!$M$3:$M$4,0),IF($G$6=aux!$N$2,1)+IF($G$6=aux!$O$2,2)+IF($G$6=aux!$P$2,3)+IF($G$6=aux!$Q$2,4))*$D31</f>
        <v>175.36</v>
      </c>
      <c r="I31" s="18">
        <f>INDEX(aux!$N$3:$Q$4,MATCH(I$7,aux!$M$3:$M$4,0),IF($G$6=aux!$N$2,1)+IF($G$6=aux!$O$2,2)+IF($G$6=aux!$P$2,3)+IF($G$6=aux!$Q$2,4))*$C31</f>
        <v>134.40000000000003</v>
      </c>
      <c r="J31" s="38">
        <f>INDEX(aux!$N$3:$Q$4,MATCH(J$7,aux!$M$3:$M$4,0),IF($G$6=aux!$N$2,1)+IF($G$6=aux!$O$2,2)+IF($G$6=aux!$P$2,3)+IF($G$6=aux!$Q$2,4))*$D31</f>
        <v>175.36</v>
      </c>
      <c r="K31" s="18">
        <f>INDEX(aux!$N$3:$Q$4,MATCH(K$7,aux!$M$3:$M$4,0),IF($K$6=aux!$N$2,1)+IF($K$6=aux!$O$2,2)+IF($K$6=aux!$P$2,3)+IF($K$6=aux!$Q$2,4))*$C31</f>
        <v>161.28000000000003</v>
      </c>
      <c r="L31" s="18">
        <f>INDEX(aux!$N$3:$Q$4,MATCH(L$7,aux!$M$3:$M$4,0),IF($K$6=aux!$N$2,1)+IF($K$6=aux!$O$2,2)+IF($K$6=aux!$P$2,3)+IF($K$6=aux!$Q$2,4))*$D31</f>
        <v>210.43200000000002</v>
      </c>
      <c r="M31" s="18">
        <f>INDEX(aux!$N$3:$Q$4,MATCH(M$7,aux!$M$3:$M$4,0),IF($K$6=aux!$N$2,1)+IF($K$6=aux!$O$2,2)+IF($K$6=aux!$P$2,3)+IF($K$6=aux!$Q$2,4))*$C31</f>
        <v>215.04000000000008</v>
      </c>
      <c r="N31" s="38">
        <f>INDEX(aux!$N$3:$Q$4,MATCH(N$7,aux!$M$3:$M$4,0),IF($K$6=aux!$N$2,1)+IF($K$6=aux!$O$2,2)+IF($K$6=aux!$P$2,3)+IF($K$6=aux!$Q$2,4))*$D31</f>
        <v>280.57600000000002</v>
      </c>
      <c r="O31" s="18">
        <f>INDEX(aux!$N$3:$Q$4,MATCH(O$7,aux!$M$3:$M$4,0),IF($O$6=aux!$N$2,1)+IF($O$6=aux!$O$2,2)+IF($O$6=aux!$P$2,3)+IF($O$6=aux!$Q$2,4))*$C31</f>
        <v>174.72000000000006</v>
      </c>
      <c r="P31" s="18">
        <f>INDEX(aux!$N$3:$Q$4,MATCH(P$7,aux!$M$3:$M$4,0),IF($O$6=aux!$N$2,1)+IF($O$6=aux!$O$2,2)+IF($O$6=aux!$P$2,3)+IF($O$6=aux!$Q$2,4))*$D31</f>
        <v>227.96800000000002</v>
      </c>
      <c r="Q31" s="18">
        <f>INDEX(aux!$N$3:$Q$4,MATCH(Q$7,aux!$M$3:$M$4,0),IF($O$6=aux!$N$2,1)+IF($O$6=aux!$O$2,2)+IF($O$6=aux!$P$2,3)+IF($O$6=aux!$Q$2,4))*$C31</f>
        <v>241.92000000000007</v>
      </c>
      <c r="R31" s="38">
        <f>INDEX(aux!$N$3:$Q$4,MATCH(R$7,aux!$M$3:$M$4,0),IF($O$6=aux!$N$2,1)+IF($O$6=aux!$O$2,2)+IF($O$6=aux!$P$2,3)+IF($O$6=aux!$Q$2,4))*$D31</f>
        <v>315.64800000000002</v>
      </c>
      <c r="S31" s="18">
        <f>INDEX(aux!$N$3:$Q$4,MATCH(S$7,aux!$M$3:$M$4,0),IF($S$6=aux!$N$2,1)+IF($S$6=aux!$O$2,2)+IF($S$6=aux!$P$2,3)+IF($S$6=aux!$Q$2,4))*$C31</f>
        <v>188.16000000000003</v>
      </c>
      <c r="T31" s="18">
        <f>INDEX(aux!$N$3:$Q$4,MATCH(T$7,aux!$M$3:$M$4,0),IF($S$6=aux!$N$2,1)+IF($S$6=aux!$O$2,2)+IF($S$6=aux!$P$2,3)+IF($S$6=aux!$Q$2,4))*$D31</f>
        <v>245.50399999999999</v>
      </c>
      <c r="U31" s="18">
        <f>INDEX(aux!$N$3:$Q$4,MATCH(U$7,aux!$M$3:$M$4,0),IF($S$6=aux!$N$2,1)+IF($S$6=aux!$O$2,2)+IF($S$6=aux!$P$2,3)+IF($S$6=aux!$Q$2,4))*$C31</f>
        <v>268.80000000000007</v>
      </c>
      <c r="V31" s="19">
        <f>INDEX(aux!$N$3:$Q$4,MATCH(V$7,aux!$M$3:$M$4,0),IF($S$6=aux!$N$2,1)+IF($S$6=aux!$O$2,2)+IF($S$6=aux!$P$2,3)+IF($S$6=aux!$Q$2,4))*$D31</f>
        <v>350.72</v>
      </c>
    </row>
    <row r="32" spans="2:22" ht="15.75" thickBot="1" x14ac:dyDescent="0.3"/>
    <row r="33" spans="2:22" x14ac:dyDescent="0.25">
      <c r="B33" s="25" t="str">
        <f>aux!$A$5</f>
        <v>HA-35</v>
      </c>
      <c r="C33" s="10" t="s">
        <v>19</v>
      </c>
      <c r="D33" s="10"/>
      <c r="E33" s="10"/>
      <c r="F33" s="30"/>
      <c r="G33" s="10" t="s">
        <v>17</v>
      </c>
      <c r="H33" s="10"/>
      <c r="I33" s="10"/>
      <c r="J33" s="30"/>
      <c r="K33" s="10" t="str">
        <f>G33</f>
        <v>SOLAPE (ls) [cm]</v>
      </c>
      <c r="L33" s="10"/>
      <c r="M33" s="10"/>
      <c r="N33" s="30"/>
      <c r="O33" s="10" t="str">
        <f>K33</f>
        <v>SOLAPE (ls) [cm]</v>
      </c>
      <c r="P33" s="10"/>
      <c r="Q33" s="10"/>
      <c r="R33" s="30"/>
      <c r="S33" s="10" t="str">
        <f>O33</f>
        <v>SOLAPE (ls) [cm]</v>
      </c>
      <c r="T33" s="10"/>
      <c r="U33" s="10"/>
      <c r="V33" s="11"/>
    </row>
    <row r="34" spans="2:22" x14ac:dyDescent="0.25">
      <c r="B34" s="26" t="str">
        <f>aux!$B$2</f>
        <v>B400</v>
      </c>
      <c r="C34" s="6" t="str">
        <f>aux!$I$1</f>
        <v>Tipo de anclaje y de carga</v>
      </c>
      <c r="D34" s="6"/>
      <c r="E34" s="6"/>
      <c r="F34" s="31"/>
      <c r="G34" s="8">
        <f>aux!$N$2</f>
        <v>0</v>
      </c>
      <c r="H34" s="6" t="str">
        <f>aux!$N$1</f>
        <v>Barras traccionadas / acero total</v>
      </c>
      <c r="I34" s="6"/>
      <c r="J34" s="31"/>
      <c r="K34" s="8">
        <f>aux!$O$2</f>
        <v>0.33</v>
      </c>
      <c r="L34" s="6" t="str">
        <f>H34</f>
        <v>Barras traccionadas / acero total</v>
      </c>
      <c r="M34" s="6"/>
      <c r="N34" s="31"/>
      <c r="O34" s="8">
        <f>aux!$P$2</f>
        <v>0.5</v>
      </c>
      <c r="P34" s="6" t="str">
        <f>L34</f>
        <v>Barras traccionadas / acero total</v>
      </c>
      <c r="Q34" s="6"/>
      <c r="R34" s="31"/>
      <c r="S34" s="8" t="str">
        <f>aux!$Q$2</f>
        <v>&gt;50%</v>
      </c>
      <c r="T34" s="6" t="str">
        <f>P34</f>
        <v>Barras traccionadas / acero total</v>
      </c>
      <c r="U34" s="6"/>
      <c r="V34" s="12"/>
    </row>
    <row r="35" spans="2:22" x14ac:dyDescent="0.25">
      <c r="B35" s="26" t="str">
        <f>aux!$V$3</f>
        <v>Con sismo</v>
      </c>
      <c r="C35" s="6" t="str">
        <f>aux!$I$2</f>
        <v>pat.gan.U(-)/prol.</v>
      </c>
      <c r="D35" s="7" t="str">
        <f>C35</f>
        <v>pat.gan.U(-)/prol.</v>
      </c>
      <c r="E35" s="6" t="str">
        <f>aux!$I$3</f>
        <v>pat.gan.U(+)/trans.</v>
      </c>
      <c r="F35" s="32" t="str">
        <f>E35</f>
        <v>pat.gan.U(+)/trans.</v>
      </c>
      <c r="G35" s="6" t="str">
        <f>aux!$M$4</f>
        <v>dtrans&gt;10Φ</v>
      </c>
      <c r="H35" s="7" t="str">
        <f>G35</f>
        <v>dtrans&gt;10Φ</v>
      </c>
      <c r="I35" s="6" t="str">
        <f>aux!$M$3</f>
        <v>dtrans&lt;10Φ</v>
      </c>
      <c r="J35" s="32" t="str">
        <f>I35</f>
        <v>dtrans&lt;10Φ</v>
      </c>
      <c r="K35" s="6" t="str">
        <f>G35</f>
        <v>dtrans&gt;10Φ</v>
      </c>
      <c r="L35" s="7" t="str">
        <f t="shared" ref="L35:N36" si="8">H35</f>
        <v>dtrans&gt;10Φ</v>
      </c>
      <c r="M35" s="6" t="str">
        <f t="shared" si="8"/>
        <v>dtrans&lt;10Φ</v>
      </c>
      <c r="N35" s="32" t="str">
        <f t="shared" si="8"/>
        <v>dtrans&lt;10Φ</v>
      </c>
      <c r="O35" s="6" t="str">
        <f>K35</f>
        <v>dtrans&gt;10Φ</v>
      </c>
      <c r="P35" s="7" t="str">
        <f t="shared" ref="P35:R36" si="9">L35</f>
        <v>dtrans&gt;10Φ</v>
      </c>
      <c r="Q35" s="6" t="str">
        <f t="shared" si="9"/>
        <v>dtrans&lt;10Φ</v>
      </c>
      <c r="R35" s="32" t="str">
        <f t="shared" si="9"/>
        <v>dtrans&lt;10Φ</v>
      </c>
      <c r="S35" s="6" t="str">
        <f>O35</f>
        <v>dtrans&gt;10Φ</v>
      </c>
      <c r="T35" s="7" t="str">
        <f t="shared" ref="T35:V36" si="10">P35</f>
        <v>dtrans&gt;10Φ</v>
      </c>
      <c r="U35" s="6" t="str">
        <f t="shared" si="10"/>
        <v>dtrans&lt;10Φ</v>
      </c>
      <c r="V35" s="13" t="str">
        <f t="shared" si="10"/>
        <v>dtrans&lt;10Φ</v>
      </c>
    </row>
    <row r="36" spans="2:22" x14ac:dyDescent="0.25">
      <c r="B36" s="27" t="s">
        <v>32</v>
      </c>
      <c r="C36" s="6" t="str">
        <f>aux!$F$2</f>
        <v>I</v>
      </c>
      <c r="D36" s="6" t="str">
        <f>aux!$G$2</f>
        <v>II</v>
      </c>
      <c r="E36" s="6" t="str">
        <f>C36</f>
        <v>I</v>
      </c>
      <c r="F36" s="31" t="str">
        <f>D36</f>
        <v>II</v>
      </c>
      <c r="G36" s="6" t="str">
        <f>C36</f>
        <v>I</v>
      </c>
      <c r="H36" s="6" t="str">
        <f t="shared" ref="H36:J36" si="11">D36</f>
        <v>II</v>
      </c>
      <c r="I36" s="6" t="str">
        <f t="shared" si="11"/>
        <v>I</v>
      </c>
      <c r="J36" s="31" t="str">
        <f t="shared" si="11"/>
        <v>II</v>
      </c>
      <c r="K36" s="6" t="str">
        <f>G36</f>
        <v>I</v>
      </c>
      <c r="L36" s="6" t="str">
        <f t="shared" si="8"/>
        <v>II</v>
      </c>
      <c r="M36" s="6" t="str">
        <f t="shared" si="8"/>
        <v>I</v>
      </c>
      <c r="N36" s="31" t="str">
        <f t="shared" si="8"/>
        <v>II</v>
      </c>
      <c r="O36" s="6" t="str">
        <f>K36</f>
        <v>I</v>
      </c>
      <c r="P36" s="6" t="str">
        <f t="shared" si="9"/>
        <v>II</v>
      </c>
      <c r="Q36" s="6" t="str">
        <f t="shared" si="9"/>
        <v>I</v>
      </c>
      <c r="R36" s="31" t="str">
        <f t="shared" si="9"/>
        <v>II</v>
      </c>
      <c r="S36" s="6" t="str">
        <f>O36</f>
        <v>I</v>
      </c>
      <c r="T36" s="6" t="str">
        <f t="shared" si="10"/>
        <v>II</v>
      </c>
      <c r="U36" s="6" t="str">
        <f t="shared" si="10"/>
        <v>I</v>
      </c>
      <c r="V36" s="12" t="str">
        <f t="shared" si="10"/>
        <v>II</v>
      </c>
    </row>
    <row r="37" spans="2:22" x14ac:dyDescent="0.25">
      <c r="B37" s="20">
        <v>6</v>
      </c>
      <c r="C37" s="40">
        <f>INDEX(aux!$W$2:$W$3,MATCH($B$7,aux!$V$2:$V$3,0))*$B37/10+MAX(INDEX(aux!$K$2:$K$3,MATCH(C$7,aux!$I$2:$I$3,0))*(IF(C$8=aux!$F$2,aux!$F$3,aux!$G$3))*INDEX(aux!$B$3:$C$7,MATCH($B$33,aux!$A$3:$A$7,0),(IF($B$6=aux!$B$2,1,2)))*($B37/10)^2,INDEX(aux!$K$2:$K$3,MATCH(C$7,aux!$I$2:$I$3,0))*VALUE(RIGHT($B$6,3))/(IF(C$8=aux!$F$2,aux!$F$4,aux!$G$4))*$B37/10,10*$B37/10,15)</f>
        <v>21</v>
      </c>
      <c r="D37" s="21">
        <f>INDEX(aux!$W$2:$W$3,MATCH($B$7,aux!$V$2:$V$3,0))*$B37/10+MAX(INDEX(aux!$K$2:$K$3,MATCH(D$7,aux!$I$2:$I$3,0))*(IF(D$8=aux!$F$2,aux!$F$3,aux!$G$3))*INDEX(aux!$B$3:$C$7,MATCH($B$33,aux!$A$3:$A$7,0),(IF($B$6=aux!$B$2,1,2)))*($B37/10)^2,INDEX(aux!$K$2:$K$3,MATCH(D$7,aux!$I$2:$I$3,0))*VALUE(RIGHT($B$6,3))/(IF(D$8=aux!$F$2,aux!$F$4,aux!$G$4))*$B37/10,10*$B37/10,15)</f>
        <v>23.142857142857146</v>
      </c>
      <c r="E37" s="21">
        <f>INDEX(aux!$W$2:$W$3,MATCH($B$7,aux!$V$2:$V$3,0))*$B37/10+MAX(INDEX(aux!$K$2:$K$3,MATCH(E$7,aux!$I$2:$I$3,0))*(IF(E$8=aux!$F$2,aux!$F$3,aux!$G$3))*INDEX(aux!$B$3:$C$7,MATCH($B$33,aux!$A$3:$A$7,0),(IF($B$6=aux!$B$2,1,2)))*($B37/10)^2,INDEX(aux!$K$2:$K$3,MATCH(E$7,aux!$I$2:$I$3,0))*VALUE(RIGHT($B$6,3))/(IF(E$8=aux!$F$2,aux!$F$4,aux!$G$4))*$B37/10,10*$B37/10,15)</f>
        <v>21</v>
      </c>
      <c r="F37" s="33">
        <f>INDEX(aux!$W$2:$W$3,MATCH($B$7,aux!$V$2:$V$3,0))*$B37/10+MAX(INDEX(aux!$K$2:$K$3,MATCH(F$7,aux!$I$2:$I$3,0))*(IF(F$8=aux!$F$2,aux!$F$3,aux!$G$3))*INDEX(aux!$B$3:$C$7,MATCH($B$33,aux!$A$3:$A$7,0),(IF($B$6=aux!$B$2,1,2)))*($B37/10)^2,INDEX(aux!$K$2:$K$3,MATCH(F$7,aux!$I$2:$I$3,0))*VALUE(RIGHT($B$6,3))/(IF(F$8=aux!$F$2,aux!$F$4,aux!$G$4))*$B37/10,10*$B37/10,15)</f>
        <v>21</v>
      </c>
      <c r="G37" s="22">
        <f>INDEX(aux!$N$3:$Q$4,MATCH(G$7,aux!$M$3:$M$4,0),IF($G$6=aux!$N$2,1)+IF($G$6=aux!$O$2,2)+IF($G$6=aux!$P$2,3)+IF($G$6=aux!$Q$2,4))*$C37</f>
        <v>21</v>
      </c>
      <c r="H37" s="22">
        <f>INDEX(aux!$N$3:$Q$4,MATCH(H$7,aux!$M$3:$M$4,0),IF($G$6=aux!$N$2,1)+IF($G$6=aux!$O$2,2)+IF($G$6=aux!$P$2,3)+IF($G$6=aux!$Q$2,4))*$D37</f>
        <v>23.142857142857146</v>
      </c>
      <c r="I37" s="22">
        <f>INDEX(aux!$N$3:$Q$4,MATCH(I$7,aux!$M$3:$M$4,0),IF($G$6=aux!$N$2,1)+IF($G$6=aux!$O$2,2)+IF($G$6=aux!$P$2,3)+IF($G$6=aux!$Q$2,4))*$C37</f>
        <v>21</v>
      </c>
      <c r="J37" s="36">
        <f>INDEX(aux!$N$3:$Q$4,MATCH(J$7,aux!$M$3:$M$4,0),IF($G$6=aux!$N$2,1)+IF($G$6=aux!$O$2,2)+IF($G$6=aux!$P$2,3)+IF($G$6=aux!$Q$2,4))*$D37</f>
        <v>23.142857142857146</v>
      </c>
      <c r="K37" s="22">
        <f>INDEX(aux!$N$3:$Q$4,MATCH(K$7,aux!$M$3:$M$4,0),IF($K$6=aux!$N$2,1)+IF($K$6=aux!$O$2,2)+IF($K$6=aux!$P$2,3)+IF($K$6=aux!$Q$2,4))*$C37</f>
        <v>25.2</v>
      </c>
      <c r="L37" s="22">
        <f>INDEX(aux!$N$3:$Q$4,MATCH(L$7,aux!$M$3:$M$4,0),IF($K$6=aux!$N$2,1)+IF($K$6=aux!$O$2,2)+IF($K$6=aux!$P$2,3)+IF($K$6=aux!$Q$2,4))*$D37</f>
        <v>27.771428571428576</v>
      </c>
      <c r="M37" s="22">
        <f>INDEX(aux!$N$3:$Q$4,MATCH(M$7,aux!$M$3:$M$4,0),IF($K$6=aux!$N$2,1)+IF($K$6=aux!$O$2,2)+IF($K$6=aux!$P$2,3)+IF($K$6=aux!$Q$2,4))*$C37</f>
        <v>33.6</v>
      </c>
      <c r="N37" s="36">
        <f>INDEX(aux!$N$3:$Q$4,MATCH(N$7,aux!$M$3:$M$4,0),IF($K$6=aux!$N$2,1)+IF($K$6=aux!$O$2,2)+IF($K$6=aux!$P$2,3)+IF($K$6=aux!$Q$2,4))*$D37</f>
        <v>37.028571428571432</v>
      </c>
      <c r="O37" s="22">
        <f>INDEX(aux!$N$3:$Q$4,MATCH(O$7,aux!$M$3:$M$4,0),IF($O$6=aux!$N$2,1)+IF($O$6=aux!$O$2,2)+IF($O$6=aux!$P$2,3)+IF($O$6=aux!$Q$2,4))*$C37</f>
        <v>27.3</v>
      </c>
      <c r="P37" s="22">
        <f>INDEX(aux!$N$3:$Q$4,MATCH(P$7,aux!$M$3:$M$4,0),IF($O$6=aux!$N$2,1)+IF($O$6=aux!$O$2,2)+IF($O$6=aux!$P$2,3)+IF($O$6=aux!$Q$2,4))*$D37</f>
        <v>30.085714285714289</v>
      </c>
      <c r="Q37" s="22">
        <f>INDEX(aux!$N$3:$Q$4,MATCH(Q$7,aux!$M$3:$M$4,0),IF($O$6=aux!$N$2,1)+IF($O$6=aux!$O$2,2)+IF($O$6=aux!$P$2,3)+IF($O$6=aux!$Q$2,4))*$C37</f>
        <v>37.800000000000004</v>
      </c>
      <c r="R37" s="36">
        <f>INDEX(aux!$N$3:$Q$4,MATCH(R$7,aux!$M$3:$M$4,0),IF($O$6=aux!$N$2,1)+IF($O$6=aux!$O$2,2)+IF($O$6=aux!$P$2,3)+IF($O$6=aux!$Q$2,4))*$D37</f>
        <v>41.657142857142865</v>
      </c>
      <c r="S37" s="22">
        <f>INDEX(aux!$N$3:$Q$4,MATCH(S$7,aux!$M$3:$M$4,0),IF($S$6=aux!$N$2,1)+IF($S$6=aux!$O$2,2)+IF($S$6=aux!$P$2,3)+IF($S$6=aux!$Q$2,4))*$C37</f>
        <v>29.4</v>
      </c>
      <c r="T37" s="22">
        <f>INDEX(aux!$N$3:$Q$4,MATCH(T$7,aux!$M$3:$M$4,0),IF($S$6=aux!$N$2,1)+IF($S$6=aux!$O$2,2)+IF($S$6=aux!$P$2,3)+IF($S$6=aux!$Q$2,4))*$D37</f>
        <v>32.400000000000006</v>
      </c>
      <c r="U37" s="22">
        <f>INDEX(aux!$N$3:$Q$4,MATCH(U$7,aux!$M$3:$M$4,0),IF($S$6=aux!$N$2,1)+IF($S$6=aux!$O$2,2)+IF($S$6=aux!$P$2,3)+IF($S$6=aux!$Q$2,4))*$C37</f>
        <v>42</v>
      </c>
      <c r="V37" s="23">
        <f>INDEX(aux!$N$3:$Q$4,MATCH(V$7,aux!$M$3:$M$4,0),IF($S$6=aux!$N$2,1)+IF($S$6=aux!$O$2,2)+IF($S$6=aux!$P$2,3)+IF($S$6=aux!$Q$2,4))*$D37</f>
        <v>46.285714285714292</v>
      </c>
    </row>
    <row r="38" spans="2:22" x14ac:dyDescent="0.25">
      <c r="B38" s="14">
        <v>8</v>
      </c>
      <c r="C38" s="41">
        <f>INDEX(aux!$W$2:$W$3,MATCH($B$7,aux!$V$2:$V$3,0))*$B38/10+MAX(INDEX(aux!$K$2:$K$3,MATCH(C$7,aux!$I$2:$I$3,0))*(IF(C$8=aux!$F$2,aux!$F$3,aux!$G$3))*INDEX(aux!$B$3:$C$7,MATCH($B$33,aux!$A$3:$A$7,0),(IF($B$6=aux!$B$2,1,2)))*($B38/10)^2,INDEX(aux!$K$2:$K$3,MATCH(C$7,aux!$I$2:$I$3,0))*VALUE(RIGHT($B$6,3))/(IF(C$8=aux!$F$2,aux!$F$4,aux!$G$4))*$B38/10,10*$B38/10,15)</f>
        <v>24</v>
      </c>
      <c r="D38" s="5">
        <f>INDEX(aux!$W$2:$W$3,MATCH($B$7,aux!$V$2:$V$3,0))*$B38/10+MAX(INDEX(aux!$K$2:$K$3,MATCH(D$7,aux!$I$2:$I$3,0))*(IF(D$8=aux!$F$2,aux!$F$3,aux!$G$3))*INDEX(aux!$B$3:$C$7,MATCH($B$33,aux!$A$3:$A$7,0),(IF($B$6=aux!$B$2,1,2)))*($B38/10)^2,INDEX(aux!$K$2:$K$3,MATCH(D$7,aux!$I$2:$I$3,0))*VALUE(RIGHT($B$6,3))/(IF(D$8=aux!$F$2,aux!$F$4,aux!$G$4))*$B38/10,10*$B38/10,15)</f>
        <v>30.857142857142858</v>
      </c>
      <c r="E38" s="5">
        <f>INDEX(aux!$W$2:$W$3,MATCH($B$7,aux!$V$2:$V$3,0))*$B38/10+MAX(INDEX(aux!$K$2:$K$3,MATCH(E$7,aux!$I$2:$I$3,0))*(IF(E$8=aux!$F$2,aux!$F$3,aux!$G$3))*INDEX(aux!$B$3:$C$7,MATCH($B$33,aux!$A$3:$A$7,0),(IF($B$6=aux!$B$2,1,2)))*($B38/10)^2,INDEX(aux!$K$2:$K$3,MATCH(E$7,aux!$I$2:$I$3,0))*VALUE(RIGHT($B$6,3))/(IF(E$8=aux!$F$2,aux!$F$4,aux!$G$4))*$B38/10,10*$B38/10,15)</f>
        <v>23</v>
      </c>
      <c r="F38" s="34">
        <f>INDEX(aux!$W$2:$W$3,MATCH($B$7,aux!$V$2:$V$3,0))*$B38/10+MAX(INDEX(aux!$K$2:$K$3,MATCH(F$7,aux!$I$2:$I$3,0))*(IF(F$8=aux!$F$2,aux!$F$3,aux!$G$3))*INDEX(aux!$B$3:$C$7,MATCH($B$33,aux!$A$3:$A$7,0),(IF($B$6=aux!$B$2,1,2)))*($B38/10)^2,INDEX(aux!$K$2:$K$3,MATCH(F$7,aux!$I$2:$I$3,0))*VALUE(RIGHT($B$6,3))/(IF(F$8=aux!$F$2,aux!$F$4,aux!$G$4))*$B38/10,10*$B38/10,15)</f>
        <v>24</v>
      </c>
      <c r="G38" s="9">
        <f>INDEX(aux!$N$3:$Q$4,MATCH(G$7,aux!$M$3:$M$4,0),IF($G$6=aux!$N$2,1)+IF($G$6=aux!$O$2,2)+IF($G$6=aux!$P$2,3)+IF($G$6=aux!$Q$2,4))*$C38</f>
        <v>24</v>
      </c>
      <c r="H38" s="9">
        <f>INDEX(aux!$N$3:$Q$4,MATCH(H$7,aux!$M$3:$M$4,0),IF($G$6=aux!$N$2,1)+IF($G$6=aux!$O$2,2)+IF($G$6=aux!$P$2,3)+IF($G$6=aux!$Q$2,4))*$D38</f>
        <v>30.857142857142858</v>
      </c>
      <c r="I38" s="9">
        <f>INDEX(aux!$N$3:$Q$4,MATCH(I$7,aux!$M$3:$M$4,0),IF($G$6=aux!$N$2,1)+IF($G$6=aux!$O$2,2)+IF($G$6=aux!$P$2,3)+IF($G$6=aux!$Q$2,4))*$C38</f>
        <v>24</v>
      </c>
      <c r="J38" s="37">
        <f>INDEX(aux!$N$3:$Q$4,MATCH(J$7,aux!$M$3:$M$4,0),IF($G$6=aux!$N$2,1)+IF($G$6=aux!$O$2,2)+IF($G$6=aux!$P$2,3)+IF($G$6=aux!$Q$2,4))*$D38</f>
        <v>30.857142857142858</v>
      </c>
      <c r="K38" s="9">
        <f>INDEX(aux!$N$3:$Q$4,MATCH(K$7,aux!$M$3:$M$4,0),IF($K$6=aux!$N$2,1)+IF($K$6=aux!$O$2,2)+IF($K$6=aux!$P$2,3)+IF($K$6=aux!$Q$2,4))*$C38</f>
        <v>28.799999999999997</v>
      </c>
      <c r="L38" s="9">
        <f>INDEX(aux!$N$3:$Q$4,MATCH(L$7,aux!$M$3:$M$4,0),IF($K$6=aux!$N$2,1)+IF($K$6=aux!$O$2,2)+IF($K$6=aux!$P$2,3)+IF($K$6=aux!$Q$2,4))*$D38</f>
        <v>37.028571428571425</v>
      </c>
      <c r="M38" s="9">
        <f>INDEX(aux!$N$3:$Q$4,MATCH(M$7,aux!$M$3:$M$4,0),IF($K$6=aux!$N$2,1)+IF($K$6=aux!$O$2,2)+IF($K$6=aux!$P$2,3)+IF($K$6=aux!$Q$2,4))*$C38</f>
        <v>38.400000000000006</v>
      </c>
      <c r="N38" s="37">
        <f>INDEX(aux!$N$3:$Q$4,MATCH(N$7,aux!$M$3:$M$4,0),IF($K$6=aux!$N$2,1)+IF($K$6=aux!$O$2,2)+IF($K$6=aux!$P$2,3)+IF($K$6=aux!$Q$2,4))*$D38</f>
        <v>49.371428571428574</v>
      </c>
      <c r="O38" s="9">
        <f>INDEX(aux!$N$3:$Q$4,MATCH(O$7,aux!$M$3:$M$4,0),IF($O$6=aux!$N$2,1)+IF($O$6=aux!$O$2,2)+IF($O$6=aux!$P$2,3)+IF($O$6=aux!$Q$2,4))*$C38</f>
        <v>31.200000000000003</v>
      </c>
      <c r="P38" s="9">
        <f>INDEX(aux!$N$3:$Q$4,MATCH(P$7,aux!$M$3:$M$4,0),IF($O$6=aux!$N$2,1)+IF($O$6=aux!$O$2,2)+IF($O$6=aux!$P$2,3)+IF($O$6=aux!$Q$2,4))*$D38</f>
        <v>40.114285714285714</v>
      </c>
      <c r="Q38" s="9">
        <f>INDEX(aux!$N$3:$Q$4,MATCH(Q$7,aux!$M$3:$M$4,0),IF($O$6=aux!$N$2,1)+IF($O$6=aux!$O$2,2)+IF($O$6=aux!$P$2,3)+IF($O$6=aux!$Q$2,4))*$C38</f>
        <v>43.2</v>
      </c>
      <c r="R38" s="37">
        <f>INDEX(aux!$N$3:$Q$4,MATCH(R$7,aux!$M$3:$M$4,0),IF($O$6=aux!$N$2,1)+IF($O$6=aux!$O$2,2)+IF($O$6=aux!$P$2,3)+IF($O$6=aux!$Q$2,4))*$D38</f>
        <v>55.542857142857144</v>
      </c>
      <c r="S38" s="9">
        <f>INDEX(aux!$N$3:$Q$4,MATCH(S$7,aux!$M$3:$M$4,0),IF($S$6=aux!$N$2,1)+IF($S$6=aux!$O$2,2)+IF($S$6=aux!$P$2,3)+IF($S$6=aux!$Q$2,4))*$C38</f>
        <v>33.599999999999994</v>
      </c>
      <c r="T38" s="9">
        <f>INDEX(aux!$N$3:$Q$4,MATCH(T$7,aux!$M$3:$M$4,0),IF($S$6=aux!$N$2,1)+IF($S$6=aux!$O$2,2)+IF($S$6=aux!$P$2,3)+IF($S$6=aux!$Q$2,4))*$D38</f>
        <v>43.199999999999996</v>
      </c>
      <c r="U38" s="9">
        <f>INDEX(aux!$N$3:$Q$4,MATCH(U$7,aux!$M$3:$M$4,0),IF($S$6=aux!$N$2,1)+IF($S$6=aux!$O$2,2)+IF($S$6=aux!$P$2,3)+IF($S$6=aux!$Q$2,4))*$C38</f>
        <v>48</v>
      </c>
      <c r="V38" s="15">
        <f>INDEX(aux!$N$3:$Q$4,MATCH(V$7,aux!$M$3:$M$4,0),IF($S$6=aux!$N$2,1)+IF($S$6=aux!$O$2,2)+IF($S$6=aux!$P$2,3)+IF($S$6=aux!$Q$2,4))*$D38</f>
        <v>61.714285714285715</v>
      </c>
    </row>
    <row r="39" spans="2:22" x14ac:dyDescent="0.25">
      <c r="B39" s="14">
        <v>10</v>
      </c>
      <c r="C39" s="41">
        <f>INDEX(aux!$W$2:$W$3,MATCH($B$7,aux!$V$2:$V$3,0))*$B39/10+MAX(INDEX(aux!$K$2:$K$3,MATCH(C$7,aux!$I$2:$I$3,0))*(IF(C$8=aux!$F$2,aux!$F$3,aux!$G$3))*INDEX(aux!$B$3:$C$7,MATCH($B$33,aux!$A$3:$A$7,0),(IF($B$6=aux!$B$2,1,2)))*($B39/10)^2,INDEX(aux!$K$2:$K$3,MATCH(C$7,aux!$I$2:$I$3,0))*VALUE(RIGHT($B$6,3))/(IF(C$8=aux!$F$2,aux!$F$4,aux!$G$4))*$B39/10,10*$B39/10,15)</f>
        <v>30</v>
      </c>
      <c r="D39" s="5">
        <f>INDEX(aux!$W$2:$W$3,MATCH($B$7,aux!$V$2:$V$3,0))*$B39/10+MAX(INDEX(aux!$K$2:$K$3,MATCH(D$7,aux!$I$2:$I$3,0))*(IF(D$8=aux!$F$2,aux!$F$3,aux!$G$3))*INDEX(aux!$B$3:$C$7,MATCH($B$33,aux!$A$3:$A$7,0),(IF($B$6=aux!$B$2,1,2)))*($B39/10)^2,INDEX(aux!$K$2:$K$3,MATCH(D$7,aux!$I$2:$I$3,0))*VALUE(RIGHT($B$6,3))/(IF(D$8=aux!$F$2,aux!$F$4,aux!$G$4))*$B39/10,10*$B39/10,15)</f>
        <v>38.571428571428569</v>
      </c>
      <c r="E39" s="5">
        <f>INDEX(aux!$W$2:$W$3,MATCH($B$7,aux!$V$2:$V$3,0))*$B39/10+MAX(INDEX(aux!$K$2:$K$3,MATCH(E$7,aux!$I$2:$I$3,0))*(IF(E$8=aux!$F$2,aux!$F$3,aux!$G$3))*INDEX(aux!$B$3:$C$7,MATCH($B$33,aux!$A$3:$A$7,0),(IF($B$6=aux!$B$2,1,2)))*($B39/10)^2,INDEX(aux!$K$2:$K$3,MATCH(E$7,aux!$I$2:$I$3,0))*VALUE(RIGHT($B$6,3))/(IF(E$8=aux!$F$2,aux!$F$4,aux!$G$4))*$B39/10,10*$B39/10,15)</f>
        <v>25</v>
      </c>
      <c r="F39" s="34">
        <f>INDEX(aux!$W$2:$W$3,MATCH($B$7,aux!$V$2:$V$3,0))*$B39/10+MAX(INDEX(aux!$K$2:$K$3,MATCH(F$7,aux!$I$2:$I$3,0))*(IF(F$8=aux!$F$2,aux!$F$3,aux!$G$3))*INDEX(aux!$B$3:$C$7,MATCH($B$33,aux!$A$3:$A$7,0),(IF($B$6=aux!$B$2,1,2)))*($B39/10)^2,INDEX(aux!$K$2:$K$3,MATCH(F$7,aux!$I$2:$I$3,0))*VALUE(RIGHT($B$6,3))/(IF(F$8=aux!$F$2,aux!$F$4,aux!$G$4))*$B39/10,10*$B39/10,15)</f>
        <v>30</v>
      </c>
      <c r="G39" s="9">
        <f>INDEX(aux!$N$3:$Q$4,MATCH(G$7,aux!$M$3:$M$4,0),IF($G$6=aux!$N$2,1)+IF($G$6=aux!$O$2,2)+IF($G$6=aux!$P$2,3)+IF($G$6=aux!$Q$2,4))*$C39</f>
        <v>30</v>
      </c>
      <c r="H39" s="9">
        <f>INDEX(aux!$N$3:$Q$4,MATCH(H$7,aux!$M$3:$M$4,0),IF($G$6=aux!$N$2,1)+IF($G$6=aux!$O$2,2)+IF($G$6=aux!$P$2,3)+IF($G$6=aux!$Q$2,4))*$D39</f>
        <v>38.571428571428569</v>
      </c>
      <c r="I39" s="9">
        <f>INDEX(aux!$N$3:$Q$4,MATCH(I$7,aux!$M$3:$M$4,0),IF($G$6=aux!$N$2,1)+IF($G$6=aux!$O$2,2)+IF($G$6=aux!$P$2,3)+IF($G$6=aux!$Q$2,4))*$C39</f>
        <v>30</v>
      </c>
      <c r="J39" s="37">
        <f>INDEX(aux!$N$3:$Q$4,MATCH(J$7,aux!$M$3:$M$4,0),IF($G$6=aux!$N$2,1)+IF($G$6=aux!$O$2,2)+IF($G$6=aux!$P$2,3)+IF($G$6=aux!$Q$2,4))*$D39</f>
        <v>38.571428571428569</v>
      </c>
      <c r="K39" s="9">
        <f>INDEX(aux!$N$3:$Q$4,MATCH(K$7,aux!$M$3:$M$4,0),IF($K$6=aux!$N$2,1)+IF($K$6=aux!$O$2,2)+IF($K$6=aux!$P$2,3)+IF($K$6=aux!$Q$2,4))*$C39</f>
        <v>36</v>
      </c>
      <c r="L39" s="9">
        <f>INDEX(aux!$N$3:$Q$4,MATCH(L$7,aux!$M$3:$M$4,0),IF($K$6=aux!$N$2,1)+IF($K$6=aux!$O$2,2)+IF($K$6=aux!$P$2,3)+IF($K$6=aux!$Q$2,4))*$D39</f>
        <v>46.285714285714285</v>
      </c>
      <c r="M39" s="9">
        <f>INDEX(aux!$N$3:$Q$4,MATCH(M$7,aux!$M$3:$M$4,0),IF($K$6=aux!$N$2,1)+IF($K$6=aux!$O$2,2)+IF($K$6=aux!$P$2,3)+IF($K$6=aux!$Q$2,4))*$C39</f>
        <v>48</v>
      </c>
      <c r="N39" s="37">
        <f>INDEX(aux!$N$3:$Q$4,MATCH(N$7,aux!$M$3:$M$4,0),IF($K$6=aux!$N$2,1)+IF($K$6=aux!$O$2,2)+IF($K$6=aux!$P$2,3)+IF($K$6=aux!$Q$2,4))*$D39</f>
        <v>61.714285714285715</v>
      </c>
      <c r="O39" s="9">
        <f>INDEX(aux!$N$3:$Q$4,MATCH(O$7,aux!$M$3:$M$4,0),IF($O$6=aux!$N$2,1)+IF($O$6=aux!$O$2,2)+IF($O$6=aux!$P$2,3)+IF($O$6=aux!$Q$2,4))*$C39</f>
        <v>39</v>
      </c>
      <c r="P39" s="9">
        <f>INDEX(aux!$N$3:$Q$4,MATCH(P$7,aux!$M$3:$M$4,0),IF($O$6=aux!$N$2,1)+IF($O$6=aux!$O$2,2)+IF($O$6=aux!$P$2,3)+IF($O$6=aux!$Q$2,4))*$D39</f>
        <v>50.142857142857139</v>
      </c>
      <c r="Q39" s="9">
        <f>INDEX(aux!$N$3:$Q$4,MATCH(Q$7,aux!$M$3:$M$4,0),IF($O$6=aux!$N$2,1)+IF($O$6=aux!$O$2,2)+IF($O$6=aux!$P$2,3)+IF($O$6=aux!$Q$2,4))*$C39</f>
        <v>54</v>
      </c>
      <c r="R39" s="37">
        <f>INDEX(aux!$N$3:$Q$4,MATCH(R$7,aux!$M$3:$M$4,0),IF($O$6=aux!$N$2,1)+IF($O$6=aux!$O$2,2)+IF($O$6=aux!$P$2,3)+IF($O$6=aux!$Q$2,4))*$D39</f>
        <v>69.428571428571431</v>
      </c>
      <c r="S39" s="9">
        <f>INDEX(aux!$N$3:$Q$4,MATCH(S$7,aux!$M$3:$M$4,0),IF($S$6=aux!$N$2,1)+IF($S$6=aux!$O$2,2)+IF($S$6=aux!$P$2,3)+IF($S$6=aux!$Q$2,4))*$C39</f>
        <v>42</v>
      </c>
      <c r="T39" s="9">
        <f>INDEX(aux!$N$3:$Q$4,MATCH(T$7,aux!$M$3:$M$4,0),IF($S$6=aux!$N$2,1)+IF($S$6=aux!$O$2,2)+IF($S$6=aux!$P$2,3)+IF($S$6=aux!$Q$2,4))*$D39</f>
        <v>53.999999999999993</v>
      </c>
      <c r="U39" s="9">
        <f>INDEX(aux!$N$3:$Q$4,MATCH(U$7,aux!$M$3:$M$4,0),IF($S$6=aux!$N$2,1)+IF($S$6=aux!$O$2,2)+IF($S$6=aux!$P$2,3)+IF($S$6=aux!$Q$2,4))*$C39</f>
        <v>60</v>
      </c>
      <c r="V39" s="15">
        <f>INDEX(aux!$N$3:$Q$4,MATCH(V$7,aux!$M$3:$M$4,0),IF($S$6=aux!$N$2,1)+IF($S$6=aux!$O$2,2)+IF($S$6=aux!$P$2,3)+IF($S$6=aux!$Q$2,4))*$D39</f>
        <v>77.142857142857139</v>
      </c>
    </row>
    <row r="40" spans="2:22" x14ac:dyDescent="0.25">
      <c r="B40" s="14">
        <v>12</v>
      </c>
      <c r="C40" s="41">
        <f>INDEX(aux!$W$2:$W$3,MATCH($B$7,aux!$V$2:$V$3,0))*$B40/10+MAX(INDEX(aux!$K$2:$K$3,MATCH(C$7,aux!$I$2:$I$3,0))*(IF(C$8=aux!$F$2,aux!$F$3,aux!$G$3))*INDEX(aux!$B$3:$C$7,MATCH($B$33,aux!$A$3:$A$7,0),(IF($B$6=aux!$B$2,1,2)))*($B40/10)^2,INDEX(aux!$K$2:$K$3,MATCH(C$7,aux!$I$2:$I$3,0))*VALUE(RIGHT($B$6,3))/(IF(C$8=aux!$F$2,aux!$F$4,aux!$G$4))*$B40/10,10*$B40/10,15)</f>
        <v>36</v>
      </c>
      <c r="D40" s="5">
        <f>INDEX(aux!$W$2:$W$3,MATCH($B$7,aux!$V$2:$V$3,0))*$B40/10+MAX(INDEX(aux!$K$2:$K$3,MATCH(D$7,aux!$I$2:$I$3,0))*(IF(D$8=aux!$F$2,aux!$F$3,aux!$G$3))*INDEX(aux!$B$3:$C$7,MATCH($B$33,aux!$A$3:$A$7,0),(IF($B$6=aux!$B$2,1,2)))*($B40/10)^2,INDEX(aux!$K$2:$K$3,MATCH(D$7,aux!$I$2:$I$3,0))*VALUE(RIGHT($B$6,3))/(IF(D$8=aux!$F$2,aux!$F$4,aux!$G$4))*$B40/10,10*$B40/10,15)</f>
        <v>46.285714285714292</v>
      </c>
      <c r="E40" s="5">
        <f>INDEX(aux!$W$2:$W$3,MATCH($B$7,aux!$V$2:$V$3,0))*$B40/10+MAX(INDEX(aux!$K$2:$K$3,MATCH(E$7,aux!$I$2:$I$3,0))*(IF(E$8=aux!$F$2,aux!$F$3,aux!$G$3))*INDEX(aux!$B$3:$C$7,MATCH($B$33,aux!$A$3:$A$7,0),(IF($B$6=aux!$B$2,1,2)))*($B40/10)^2,INDEX(aux!$K$2:$K$3,MATCH(E$7,aux!$I$2:$I$3,0))*VALUE(RIGHT($B$6,3))/(IF(E$8=aux!$F$2,aux!$F$4,aux!$G$4))*$B40/10,10*$B40/10,15)</f>
        <v>28.8</v>
      </c>
      <c r="F40" s="34">
        <f>INDEX(aux!$W$2:$W$3,MATCH($B$7,aux!$V$2:$V$3,0))*$B40/10+MAX(INDEX(aux!$K$2:$K$3,MATCH(F$7,aux!$I$2:$I$3,0))*(IF(F$8=aux!$F$2,aux!$F$3,aux!$G$3))*INDEX(aux!$B$3:$C$7,MATCH($B$33,aux!$A$3:$A$7,0),(IF($B$6=aux!$B$2,1,2)))*($B40/10)^2,INDEX(aux!$K$2:$K$3,MATCH(F$7,aux!$I$2:$I$3,0))*VALUE(RIGHT($B$6,3))/(IF(F$8=aux!$F$2,aux!$F$4,aux!$G$4))*$B40/10,10*$B40/10,15)</f>
        <v>36</v>
      </c>
      <c r="G40" s="9">
        <f>INDEX(aux!$N$3:$Q$4,MATCH(G$7,aux!$M$3:$M$4,0),IF($G$6=aux!$N$2,1)+IF($G$6=aux!$O$2,2)+IF($G$6=aux!$P$2,3)+IF($G$6=aux!$Q$2,4))*$C40</f>
        <v>36</v>
      </c>
      <c r="H40" s="9">
        <f>INDEX(aux!$N$3:$Q$4,MATCH(H$7,aux!$M$3:$M$4,0),IF($G$6=aux!$N$2,1)+IF($G$6=aux!$O$2,2)+IF($G$6=aux!$P$2,3)+IF($G$6=aux!$Q$2,4))*$D40</f>
        <v>46.285714285714292</v>
      </c>
      <c r="I40" s="9">
        <f>INDEX(aux!$N$3:$Q$4,MATCH(I$7,aux!$M$3:$M$4,0),IF($G$6=aux!$N$2,1)+IF($G$6=aux!$O$2,2)+IF($G$6=aux!$P$2,3)+IF($G$6=aux!$Q$2,4))*$C40</f>
        <v>36</v>
      </c>
      <c r="J40" s="37">
        <f>INDEX(aux!$N$3:$Q$4,MATCH(J$7,aux!$M$3:$M$4,0),IF($G$6=aux!$N$2,1)+IF($G$6=aux!$O$2,2)+IF($G$6=aux!$P$2,3)+IF($G$6=aux!$Q$2,4))*$D40</f>
        <v>46.285714285714292</v>
      </c>
      <c r="K40" s="9">
        <f>INDEX(aux!$N$3:$Q$4,MATCH(K$7,aux!$M$3:$M$4,0),IF($K$6=aux!$N$2,1)+IF($K$6=aux!$O$2,2)+IF($K$6=aux!$P$2,3)+IF($K$6=aux!$Q$2,4))*$C40</f>
        <v>43.199999999999996</v>
      </c>
      <c r="L40" s="9">
        <f>INDEX(aux!$N$3:$Q$4,MATCH(L$7,aux!$M$3:$M$4,0),IF($K$6=aux!$N$2,1)+IF($K$6=aux!$O$2,2)+IF($K$6=aux!$P$2,3)+IF($K$6=aux!$Q$2,4))*$D40</f>
        <v>55.542857142857152</v>
      </c>
      <c r="M40" s="9">
        <f>INDEX(aux!$N$3:$Q$4,MATCH(M$7,aux!$M$3:$M$4,0),IF($K$6=aux!$N$2,1)+IF($K$6=aux!$O$2,2)+IF($K$6=aux!$P$2,3)+IF($K$6=aux!$Q$2,4))*$C40</f>
        <v>57.6</v>
      </c>
      <c r="N40" s="37">
        <f>INDEX(aux!$N$3:$Q$4,MATCH(N$7,aux!$M$3:$M$4,0),IF($K$6=aux!$N$2,1)+IF($K$6=aux!$O$2,2)+IF($K$6=aux!$P$2,3)+IF($K$6=aux!$Q$2,4))*$D40</f>
        <v>74.057142857142864</v>
      </c>
      <c r="O40" s="9">
        <f>INDEX(aux!$N$3:$Q$4,MATCH(O$7,aux!$M$3:$M$4,0),IF($O$6=aux!$N$2,1)+IF($O$6=aux!$O$2,2)+IF($O$6=aux!$P$2,3)+IF($O$6=aux!$Q$2,4))*$C40</f>
        <v>46.800000000000004</v>
      </c>
      <c r="P40" s="9">
        <f>INDEX(aux!$N$3:$Q$4,MATCH(P$7,aux!$M$3:$M$4,0),IF($O$6=aux!$N$2,1)+IF($O$6=aux!$O$2,2)+IF($O$6=aux!$P$2,3)+IF($O$6=aux!$Q$2,4))*$D40</f>
        <v>60.171428571428578</v>
      </c>
      <c r="Q40" s="9">
        <f>INDEX(aux!$N$3:$Q$4,MATCH(Q$7,aux!$M$3:$M$4,0),IF($O$6=aux!$N$2,1)+IF($O$6=aux!$O$2,2)+IF($O$6=aux!$P$2,3)+IF($O$6=aux!$Q$2,4))*$C40</f>
        <v>64.8</v>
      </c>
      <c r="R40" s="37">
        <f>INDEX(aux!$N$3:$Q$4,MATCH(R$7,aux!$M$3:$M$4,0),IF($O$6=aux!$N$2,1)+IF($O$6=aux!$O$2,2)+IF($O$6=aux!$P$2,3)+IF($O$6=aux!$Q$2,4))*$D40</f>
        <v>83.314285714285731</v>
      </c>
      <c r="S40" s="9">
        <f>INDEX(aux!$N$3:$Q$4,MATCH(S$7,aux!$M$3:$M$4,0),IF($S$6=aux!$N$2,1)+IF($S$6=aux!$O$2,2)+IF($S$6=aux!$P$2,3)+IF($S$6=aux!$Q$2,4))*$C40</f>
        <v>50.4</v>
      </c>
      <c r="T40" s="9">
        <f>INDEX(aux!$N$3:$Q$4,MATCH(T$7,aux!$M$3:$M$4,0),IF($S$6=aux!$N$2,1)+IF($S$6=aux!$O$2,2)+IF($S$6=aux!$P$2,3)+IF($S$6=aux!$Q$2,4))*$D40</f>
        <v>64.800000000000011</v>
      </c>
      <c r="U40" s="9">
        <f>INDEX(aux!$N$3:$Q$4,MATCH(U$7,aux!$M$3:$M$4,0),IF($S$6=aux!$N$2,1)+IF($S$6=aux!$O$2,2)+IF($S$6=aux!$P$2,3)+IF($S$6=aux!$Q$2,4))*$C40</f>
        <v>72</v>
      </c>
      <c r="V40" s="15">
        <f>INDEX(aux!$N$3:$Q$4,MATCH(V$7,aux!$M$3:$M$4,0),IF($S$6=aux!$N$2,1)+IF($S$6=aux!$O$2,2)+IF($S$6=aux!$P$2,3)+IF($S$6=aux!$Q$2,4))*$D40</f>
        <v>92.571428571428584</v>
      </c>
    </row>
    <row r="41" spans="2:22" x14ac:dyDescent="0.25">
      <c r="B41" s="14">
        <v>14</v>
      </c>
      <c r="C41" s="41">
        <f>INDEX(aux!$W$2:$W$3,MATCH($B$7,aux!$V$2:$V$3,0))*$B41/10+MAX(INDEX(aux!$K$2:$K$3,MATCH(C$7,aux!$I$2:$I$3,0))*(IF(C$8=aux!$F$2,aux!$F$3,aux!$G$3))*INDEX(aux!$B$3:$C$7,MATCH($B$33,aux!$A$3:$A$7,0),(IF($B$6=aux!$B$2,1,2)))*($B41/10)^2,INDEX(aux!$K$2:$K$3,MATCH(C$7,aux!$I$2:$I$3,0))*VALUE(RIGHT($B$6,3))/(IF(C$8=aux!$F$2,aux!$F$4,aux!$G$4))*$B41/10,10*$B41/10,15)</f>
        <v>42</v>
      </c>
      <c r="D41" s="5">
        <f>INDEX(aux!$W$2:$W$3,MATCH($B$7,aux!$V$2:$V$3,0))*$B41/10+MAX(INDEX(aux!$K$2:$K$3,MATCH(D$7,aux!$I$2:$I$3,0))*(IF(D$8=aux!$F$2,aux!$F$3,aux!$G$3))*INDEX(aux!$B$3:$C$7,MATCH($B$33,aux!$A$3:$A$7,0),(IF($B$6=aux!$B$2,1,2)))*($B41/10)^2,INDEX(aux!$K$2:$K$3,MATCH(D$7,aux!$I$2:$I$3,0))*VALUE(RIGHT($B$6,3))/(IF(D$8=aux!$F$2,aux!$F$4,aux!$G$4))*$B41/10,10*$B41/10,15)</f>
        <v>54</v>
      </c>
      <c r="E41" s="5">
        <f>INDEX(aux!$W$2:$W$3,MATCH($B$7,aux!$V$2:$V$3,0))*$B41/10+MAX(INDEX(aux!$K$2:$K$3,MATCH(E$7,aux!$I$2:$I$3,0))*(IF(E$8=aux!$F$2,aux!$F$3,aux!$G$3))*INDEX(aux!$B$3:$C$7,MATCH($B$33,aux!$A$3:$A$7,0),(IF($B$6=aux!$B$2,1,2)))*($B41/10)^2,INDEX(aux!$K$2:$K$3,MATCH(E$7,aux!$I$2:$I$3,0))*VALUE(RIGHT($B$6,3))/(IF(E$8=aux!$F$2,aux!$F$4,aux!$G$4))*$B41/10,10*$B41/10,15)</f>
        <v>33.6</v>
      </c>
      <c r="F41" s="34">
        <f>INDEX(aux!$W$2:$W$3,MATCH($B$7,aux!$V$2:$V$3,0))*$B41/10+MAX(INDEX(aux!$K$2:$K$3,MATCH(F$7,aux!$I$2:$I$3,0))*(IF(F$8=aux!$F$2,aux!$F$3,aux!$G$3))*INDEX(aux!$B$3:$C$7,MATCH($B$33,aux!$A$3:$A$7,0),(IF($B$6=aux!$B$2,1,2)))*($B41/10)^2,INDEX(aux!$K$2:$K$3,MATCH(F$7,aux!$I$2:$I$3,0))*VALUE(RIGHT($B$6,3))/(IF(F$8=aux!$F$2,aux!$F$4,aux!$G$4))*$B41/10,10*$B41/10,15)</f>
        <v>42</v>
      </c>
      <c r="G41" s="9">
        <f>INDEX(aux!$N$3:$Q$4,MATCH(G$7,aux!$M$3:$M$4,0),IF($G$6=aux!$N$2,1)+IF($G$6=aux!$O$2,2)+IF($G$6=aux!$P$2,3)+IF($G$6=aux!$Q$2,4))*$C41</f>
        <v>42</v>
      </c>
      <c r="H41" s="9">
        <f>INDEX(aux!$N$3:$Q$4,MATCH(H$7,aux!$M$3:$M$4,0),IF($G$6=aux!$N$2,1)+IF($G$6=aux!$O$2,2)+IF($G$6=aux!$P$2,3)+IF($G$6=aux!$Q$2,4))*$D41</f>
        <v>54</v>
      </c>
      <c r="I41" s="9">
        <f>INDEX(aux!$N$3:$Q$4,MATCH(I$7,aux!$M$3:$M$4,0),IF($G$6=aux!$N$2,1)+IF($G$6=aux!$O$2,2)+IF($G$6=aux!$P$2,3)+IF($G$6=aux!$Q$2,4))*$C41</f>
        <v>42</v>
      </c>
      <c r="J41" s="37">
        <f>INDEX(aux!$N$3:$Q$4,MATCH(J$7,aux!$M$3:$M$4,0),IF($G$6=aux!$N$2,1)+IF($G$6=aux!$O$2,2)+IF($G$6=aux!$P$2,3)+IF($G$6=aux!$Q$2,4))*$D41</f>
        <v>54</v>
      </c>
      <c r="K41" s="9">
        <f>INDEX(aux!$N$3:$Q$4,MATCH(K$7,aux!$M$3:$M$4,0),IF($K$6=aux!$N$2,1)+IF($K$6=aux!$O$2,2)+IF($K$6=aux!$P$2,3)+IF($K$6=aux!$Q$2,4))*$C41</f>
        <v>50.4</v>
      </c>
      <c r="L41" s="9">
        <f>INDEX(aux!$N$3:$Q$4,MATCH(L$7,aux!$M$3:$M$4,0),IF($K$6=aux!$N$2,1)+IF($K$6=aux!$O$2,2)+IF($K$6=aux!$P$2,3)+IF($K$6=aux!$Q$2,4))*$D41</f>
        <v>64.8</v>
      </c>
      <c r="M41" s="9">
        <f>INDEX(aux!$N$3:$Q$4,MATCH(M$7,aux!$M$3:$M$4,0),IF($K$6=aux!$N$2,1)+IF($K$6=aux!$O$2,2)+IF($K$6=aux!$P$2,3)+IF($K$6=aux!$Q$2,4))*$C41</f>
        <v>67.2</v>
      </c>
      <c r="N41" s="37">
        <f>INDEX(aux!$N$3:$Q$4,MATCH(N$7,aux!$M$3:$M$4,0),IF($K$6=aux!$N$2,1)+IF($K$6=aux!$O$2,2)+IF($K$6=aux!$P$2,3)+IF($K$6=aux!$Q$2,4))*$D41</f>
        <v>86.4</v>
      </c>
      <c r="O41" s="9">
        <f>INDEX(aux!$N$3:$Q$4,MATCH(O$7,aux!$M$3:$M$4,0),IF($O$6=aux!$N$2,1)+IF($O$6=aux!$O$2,2)+IF($O$6=aux!$P$2,3)+IF($O$6=aux!$Q$2,4))*$C41</f>
        <v>54.6</v>
      </c>
      <c r="P41" s="9">
        <f>INDEX(aux!$N$3:$Q$4,MATCH(P$7,aux!$M$3:$M$4,0),IF($O$6=aux!$N$2,1)+IF($O$6=aux!$O$2,2)+IF($O$6=aux!$P$2,3)+IF($O$6=aux!$Q$2,4))*$D41</f>
        <v>70.2</v>
      </c>
      <c r="Q41" s="9">
        <f>INDEX(aux!$N$3:$Q$4,MATCH(Q$7,aux!$M$3:$M$4,0),IF($O$6=aux!$N$2,1)+IF($O$6=aux!$O$2,2)+IF($O$6=aux!$P$2,3)+IF($O$6=aux!$Q$2,4))*$C41</f>
        <v>75.600000000000009</v>
      </c>
      <c r="R41" s="37">
        <f>INDEX(aux!$N$3:$Q$4,MATCH(R$7,aux!$M$3:$M$4,0),IF($O$6=aux!$N$2,1)+IF($O$6=aux!$O$2,2)+IF($O$6=aux!$P$2,3)+IF($O$6=aux!$Q$2,4))*$D41</f>
        <v>97.2</v>
      </c>
      <c r="S41" s="9">
        <f>INDEX(aux!$N$3:$Q$4,MATCH(S$7,aux!$M$3:$M$4,0),IF($S$6=aux!$N$2,1)+IF($S$6=aux!$O$2,2)+IF($S$6=aux!$P$2,3)+IF($S$6=aux!$Q$2,4))*$C41</f>
        <v>58.8</v>
      </c>
      <c r="T41" s="9">
        <f>INDEX(aux!$N$3:$Q$4,MATCH(T$7,aux!$M$3:$M$4,0),IF($S$6=aux!$N$2,1)+IF($S$6=aux!$O$2,2)+IF($S$6=aux!$P$2,3)+IF($S$6=aux!$Q$2,4))*$D41</f>
        <v>75.599999999999994</v>
      </c>
      <c r="U41" s="9">
        <f>INDEX(aux!$N$3:$Q$4,MATCH(U$7,aux!$M$3:$M$4,0),IF($S$6=aux!$N$2,1)+IF($S$6=aux!$O$2,2)+IF($S$6=aux!$P$2,3)+IF($S$6=aux!$Q$2,4))*$C41</f>
        <v>84</v>
      </c>
      <c r="V41" s="15">
        <f>INDEX(aux!$N$3:$Q$4,MATCH(V$7,aux!$M$3:$M$4,0),IF($S$6=aux!$N$2,1)+IF($S$6=aux!$O$2,2)+IF($S$6=aux!$P$2,3)+IF($S$6=aux!$Q$2,4))*$D41</f>
        <v>108</v>
      </c>
    </row>
    <row r="42" spans="2:22" x14ac:dyDescent="0.25">
      <c r="B42" s="14">
        <v>16</v>
      </c>
      <c r="C42" s="41">
        <f>INDEX(aux!$W$2:$W$3,MATCH($B$7,aux!$V$2:$V$3,0))*$B42/10+MAX(INDEX(aux!$K$2:$K$3,MATCH(C$7,aux!$I$2:$I$3,0))*(IF(C$8=aux!$F$2,aux!$F$3,aux!$G$3))*INDEX(aux!$B$3:$C$7,MATCH($B$33,aux!$A$3:$A$7,0),(IF($B$6=aux!$B$2,1,2)))*($B42/10)^2,INDEX(aux!$K$2:$K$3,MATCH(C$7,aux!$I$2:$I$3,0))*VALUE(RIGHT($B$6,3))/(IF(C$8=aux!$F$2,aux!$F$4,aux!$G$4))*$B42/10,10*$B42/10,15)</f>
        <v>48</v>
      </c>
      <c r="D42" s="5">
        <f>INDEX(aux!$W$2:$W$3,MATCH($B$7,aux!$V$2:$V$3,0))*$B42/10+MAX(INDEX(aux!$K$2:$K$3,MATCH(D$7,aux!$I$2:$I$3,0))*(IF(D$8=aux!$F$2,aux!$F$3,aux!$G$3))*INDEX(aux!$B$3:$C$7,MATCH($B$33,aux!$A$3:$A$7,0),(IF($B$6=aux!$B$2,1,2)))*($B42/10)^2,INDEX(aux!$K$2:$K$3,MATCH(D$7,aux!$I$2:$I$3,0))*VALUE(RIGHT($B$6,3))/(IF(D$8=aux!$F$2,aux!$F$4,aux!$G$4))*$B42/10,10*$B42/10,15)</f>
        <v>61.714285714285715</v>
      </c>
      <c r="E42" s="5">
        <f>INDEX(aux!$W$2:$W$3,MATCH($B$7,aux!$V$2:$V$3,0))*$B42/10+MAX(INDEX(aux!$K$2:$K$3,MATCH(E$7,aux!$I$2:$I$3,0))*(IF(E$8=aux!$F$2,aux!$F$3,aux!$G$3))*INDEX(aux!$B$3:$C$7,MATCH($B$33,aux!$A$3:$A$7,0),(IF($B$6=aux!$B$2,1,2)))*($B42/10)^2,INDEX(aux!$K$2:$K$3,MATCH(E$7,aux!$I$2:$I$3,0))*VALUE(RIGHT($B$6,3))/(IF(E$8=aux!$F$2,aux!$F$4,aux!$G$4))*$B42/10,10*$B42/10,15)</f>
        <v>38.4</v>
      </c>
      <c r="F42" s="34">
        <f>INDEX(aux!$W$2:$W$3,MATCH($B$7,aux!$V$2:$V$3,0))*$B42/10+MAX(INDEX(aux!$K$2:$K$3,MATCH(F$7,aux!$I$2:$I$3,0))*(IF(F$8=aux!$F$2,aux!$F$3,aux!$G$3))*INDEX(aux!$B$3:$C$7,MATCH($B$33,aux!$A$3:$A$7,0),(IF($B$6=aux!$B$2,1,2)))*($B42/10)^2,INDEX(aux!$K$2:$K$3,MATCH(F$7,aux!$I$2:$I$3,0))*VALUE(RIGHT($B$6,3))/(IF(F$8=aux!$F$2,aux!$F$4,aux!$G$4))*$B42/10,10*$B42/10,15)</f>
        <v>48</v>
      </c>
      <c r="G42" s="9">
        <f>INDEX(aux!$N$3:$Q$4,MATCH(G$7,aux!$M$3:$M$4,0),IF($G$6=aux!$N$2,1)+IF($G$6=aux!$O$2,2)+IF($G$6=aux!$P$2,3)+IF($G$6=aux!$Q$2,4))*$C42</f>
        <v>48</v>
      </c>
      <c r="H42" s="9">
        <f>INDEX(aux!$N$3:$Q$4,MATCH(H$7,aux!$M$3:$M$4,0),IF($G$6=aux!$N$2,1)+IF($G$6=aux!$O$2,2)+IF($G$6=aux!$P$2,3)+IF($G$6=aux!$Q$2,4))*$D42</f>
        <v>61.714285714285715</v>
      </c>
      <c r="I42" s="9">
        <f>INDEX(aux!$N$3:$Q$4,MATCH(I$7,aux!$M$3:$M$4,0),IF($G$6=aux!$N$2,1)+IF($G$6=aux!$O$2,2)+IF($G$6=aux!$P$2,3)+IF($G$6=aux!$Q$2,4))*$C42</f>
        <v>48</v>
      </c>
      <c r="J42" s="37">
        <f>INDEX(aux!$N$3:$Q$4,MATCH(J$7,aux!$M$3:$M$4,0),IF($G$6=aux!$N$2,1)+IF($G$6=aux!$O$2,2)+IF($G$6=aux!$P$2,3)+IF($G$6=aux!$Q$2,4))*$D42</f>
        <v>61.714285714285715</v>
      </c>
      <c r="K42" s="9">
        <f>INDEX(aux!$N$3:$Q$4,MATCH(K$7,aux!$M$3:$M$4,0),IF($K$6=aux!$N$2,1)+IF($K$6=aux!$O$2,2)+IF($K$6=aux!$P$2,3)+IF($K$6=aux!$Q$2,4))*$C42</f>
        <v>57.599999999999994</v>
      </c>
      <c r="L42" s="9">
        <f>INDEX(aux!$N$3:$Q$4,MATCH(L$7,aux!$M$3:$M$4,0),IF($K$6=aux!$N$2,1)+IF($K$6=aux!$O$2,2)+IF($K$6=aux!$P$2,3)+IF($K$6=aux!$Q$2,4))*$D42</f>
        <v>74.05714285714285</v>
      </c>
      <c r="M42" s="9">
        <f>INDEX(aux!$N$3:$Q$4,MATCH(M$7,aux!$M$3:$M$4,0),IF($K$6=aux!$N$2,1)+IF($K$6=aux!$O$2,2)+IF($K$6=aux!$P$2,3)+IF($K$6=aux!$Q$2,4))*$C42</f>
        <v>76.800000000000011</v>
      </c>
      <c r="N42" s="37">
        <f>INDEX(aux!$N$3:$Q$4,MATCH(N$7,aux!$M$3:$M$4,0),IF($K$6=aux!$N$2,1)+IF($K$6=aux!$O$2,2)+IF($K$6=aux!$P$2,3)+IF($K$6=aux!$Q$2,4))*$D42</f>
        <v>98.742857142857147</v>
      </c>
      <c r="O42" s="9">
        <f>INDEX(aux!$N$3:$Q$4,MATCH(O$7,aux!$M$3:$M$4,0),IF($O$6=aux!$N$2,1)+IF($O$6=aux!$O$2,2)+IF($O$6=aux!$P$2,3)+IF($O$6=aux!$Q$2,4))*$C42</f>
        <v>62.400000000000006</v>
      </c>
      <c r="P42" s="9">
        <f>INDEX(aux!$N$3:$Q$4,MATCH(P$7,aux!$M$3:$M$4,0),IF($O$6=aux!$N$2,1)+IF($O$6=aux!$O$2,2)+IF($O$6=aux!$P$2,3)+IF($O$6=aux!$Q$2,4))*$D42</f>
        <v>80.228571428571428</v>
      </c>
      <c r="Q42" s="9">
        <f>INDEX(aux!$N$3:$Q$4,MATCH(Q$7,aux!$M$3:$M$4,0),IF($O$6=aux!$N$2,1)+IF($O$6=aux!$O$2,2)+IF($O$6=aux!$P$2,3)+IF($O$6=aux!$Q$2,4))*$C42</f>
        <v>86.4</v>
      </c>
      <c r="R42" s="37">
        <f>INDEX(aux!$N$3:$Q$4,MATCH(R$7,aux!$M$3:$M$4,0),IF($O$6=aux!$N$2,1)+IF($O$6=aux!$O$2,2)+IF($O$6=aux!$P$2,3)+IF($O$6=aux!$Q$2,4))*$D42</f>
        <v>111.08571428571429</v>
      </c>
      <c r="S42" s="9">
        <f>INDEX(aux!$N$3:$Q$4,MATCH(S$7,aux!$M$3:$M$4,0),IF($S$6=aux!$N$2,1)+IF($S$6=aux!$O$2,2)+IF($S$6=aux!$P$2,3)+IF($S$6=aux!$Q$2,4))*$C42</f>
        <v>67.199999999999989</v>
      </c>
      <c r="T42" s="9">
        <f>INDEX(aux!$N$3:$Q$4,MATCH(T$7,aux!$M$3:$M$4,0),IF($S$6=aux!$N$2,1)+IF($S$6=aux!$O$2,2)+IF($S$6=aux!$P$2,3)+IF($S$6=aux!$Q$2,4))*$D42</f>
        <v>86.399999999999991</v>
      </c>
      <c r="U42" s="9">
        <f>INDEX(aux!$N$3:$Q$4,MATCH(U$7,aux!$M$3:$M$4,0),IF($S$6=aux!$N$2,1)+IF($S$6=aux!$O$2,2)+IF($S$6=aux!$P$2,3)+IF($S$6=aux!$Q$2,4))*$C42</f>
        <v>96</v>
      </c>
      <c r="V42" s="15">
        <f>INDEX(aux!$N$3:$Q$4,MATCH(V$7,aux!$M$3:$M$4,0),IF($S$6=aux!$N$2,1)+IF($S$6=aux!$O$2,2)+IF($S$6=aux!$P$2,3)+IF($S$6=aux!$Q$2,4))*$D42</f>
        <v>123.42857142857143</v>
      </c>
    </row>
    <row r="43" spans="2:22" x14ac:dyDescent="0.25">
      <c r="B43" s="14">
        <v>20</v>
      </c>
      <c r="C43" s="41">
        <f>INDEX(aux!$W$2:$W$3,MATCH($B$7,aux!$V$2:$V$3,0))*$B43/10+MAX(INDEX(aux!$K$2:$K$3,MATCH(C$7,aux!$I$2:$I$3,0))*(IF(C$8=aux!$F$2,aux!$F$3,aux!$G$3))*INDEX(aux!$B$3:$C$7,MATCH($B$33,aux!$A$3:$A$7,0),(IF($B$6=aux!$B$2,1,2)))*($B43/10)^2,INDEX(aux!$K$2:$K$3,MATCH(C$7,aux!$I$2:$I$3,0))*VALUE(RIGHT($B$6,3))/(IF(C$8=aux!$F$2,aux!$F$4,aux!$G$4))*$B43/10,10*$B43/10,15)</f>
        <v>60</v>
      </c>
      <c r="D43" s="5">
        <f>INDEX(aux!$W$2:$W$3,MATCH($B$7,aux!$V$2:$V$3,0))*$B43/10+MAX(INDEX(aux!$K$2:$K$3,MATCH(D$7,aux!$I$2:$I$3,0))*(IF(D$8=aux!$F$2,aux!$F$3,aux!$G$3))*INDEX(aux!$B$3:$C$7,MATCH($B$33,aux!$A$3:$A$7,0),(IF($B$6=aux!$B$2,1,2)))*($B43/10)^2,INDEX(aux!$K$2:$K$3,MATCH(D$7,aux!$I$2:$I$3,0))*VALUE(RIGHT($B$6,3))/(IF(D$8=aux!$F$2,aux!$F$4,aux!$G$4))*$B43/10,10*$B43/10,15)</f>
        <v>77.142857142857139</v>
      </c>
      <c r="E43" s="5">
        <f>INDEX(aux!$W$2:$W$3,MATCH($B$7,aux!$V$2:$V$3,0))*$B43/10+MAX(INDEX(aux!$K$2:$K$3,MATCH(E$7,aux!$I$2:$I$3,0))*(IF(E$8=aux!$F$2,aux!$F$3,aux!$G$3))*INDEX(aux!$B$3:$C$7,MATCH($B$33,aux!$A$3:$A$7,0),(IF($B$6=aux!$B$2,1,2)))*($B43/10)^2,INDEX(aux!$K$2:$K$3,MATCH(E$7,aux!$I$2:$I$3,0))*VALUE(RIGHT($B$6,3))/(IF(E$8=aux!$F$2,aux!$F$4,aux!$G$4))*$B43/10,10*$B43/10,15)</f>
        <v>48</v>
      </c>
      <c r="F43" s="34">
        <f>INDEX(aux!$W$2:$W$3,MATCH($B$7,aux!$V$2:$V$3,0))*$B43/10+MAX(INDEX(aux!$K$2:$K$3,MATCH(F$7,aux!$I$2:$I$3,0))*(IF(F$8=aux!$F$2,aux!$F$3,aux!$G$3))*INDEX(aux!$B$3:$C$7,MATCH($B$33,aux!$A$3:$A$7,0),(IF($B$6=aux!$B$2,1,2)))*($B43/10)^2,INDEX(aux!$K$2:$K$3,MATCH(F$7,aux!$I$2:$I$3,0))*VALUE(RIGHT($B$6,3))/(IF(F$8=aux!$F$2,aux!$F$4,aux!$G$4))*$B43/10,10*$B43/10,15)</f>
        <v>60</v>
      </c>
      <c r="G43" s="9">
        <f>INDEX(aux!$N$3:$Q$4,MATCH(G$7,aux!$M$3:$M$4,0),IF($G$6=aux!$N$2,1)+IF($G$6=aux!$O$2,2)+IF($G$6=aux!$P$2,3)+IF($G$6=aux!$Q$2,4))*$C43</f>
        <v>60</v>
      </c>
      <c r="H43" s="9">
        <f>INDEX(aux!$N$3:$Q$4,MATCH(H$7,aux!$M$3:$M$4,0),IF($G$6=aux!$N$2,1)+IF($G$6=aux!$O$2,2)+IF($G$6=aux!$P$2,3)+IF($G$6=aux!$Q$2,4))*$D43</f>
        <v>77.142857142857139</v>
      </c>
      <c r="I43" s="9">
        <f>INDEX(aux!$N$3:$Q$4,MATCH(I$7,aux!$M$3:$M$4,0),IF($G$6=aux!$N$2,1)+IF($G$6=aux!$O$2,2)+IF($G$6=aux!$P$2,3)+IF($G$6=aux!$Q$2,4))*$C43</f>
        <v>60</v>
      </c>
      <c r="J43" s="37">
        <f>INDEX(aux!$N$3:$Q$4,MATCH(J$7,aux!$M$3:$M$4,0),IF($G$6=aux!$N$2,1)+IF($G$6=aux!$O$2,2)+IF($G$6=aux!$P$2,3)+IF($G$6=aux!$Q$2,4))*$D43</f>
        <v>77.142857142857139</v>
      </c>
      <c r="K43" s="9">
        <f>INDEX(aux!$N$3:$Q$4,MATCH(K$7,aux!$M$3:$M$4,0),IF($K$6=aux!$N$2,1)+IF($K$6=aux!$O$2,2)+IF($K$6=aux!$P$2,3)+IF($K$6=aux!$Q$2,4))*$C43</f>
        <v>72</v>
      </c>
      <c r="L43" s="9">
        <f>INDEX(aux!$N$3:$Q$4,MATCH(L$7,aux!$M$3:$M$4,0),IF($K$6=aux!$N$2,1)+IF($K$6=aux!$O$2,2)+IF($K$6=aux!$P$2,3)+IF($K$6=aux!$Q$2,4))*$D43</f>
        <v>92.571428571428569</v>
      </c>
      <c r="M43" s="9">
        <f>INDEX(aux!$N$3:$Q$4,MATCH(M$7,aux!$M$3:$M$4,0),IF($K$6=aux!$N$2,1)+IF($K$6=aux!$O$2,2)+IF($K$6=aux!$P$2,3)+IF($K$6=aux!$Q$2,4))*$C43</f>
        <v>96</v>
      </c>
      <c r="N43" s="37">
        <f>INDEX(aux!$N$3:$Q$4,MATCH(N$7,aux!$M$3:$M$4,0),IF($K$6=aux!$N$2,1)+IF($K$6=aux!$O$2,2)+IF($K$6=aux!$P$2,3)+IF($K$6=aux!$Q$2,4))*$D43</f>
        <v>123.42857142857143</v>
      </c>
      <c r="O43" s="9">
        <f>INDEX(aux!$N$3:$Q$4,MATCH(O$7,aux!$M$3:$M$4,0),IF($O$6=aux!$N$2,1)+IF($O$6=aux!$O$2,2)+IF($O$6=aux!$P$2,3)+IF($O$6=aux!$Q$2,4))*$C43</f>
        <v>78</v>
      </c>
      <c r="P43" s="9">
        <f>INDEX(aux!$N$3:$Q$4,MATCH(P$7,aux!$M$3:$M$4,0),IF($O$6=aux!$N$2,1)+IF($O$6=aux!$O$2,2)+IF($O$6=aux!$P$2,3)+IF($O$6=aux!$Q$2,4))*$D43</f>
        <v>100.28571428571428</v>
      </c>
      <c r="Q43" s="9">
        <f>INDEX(aux!$N$3:$Q$4,MATCH(Q$7,aux!$M$3:$M$4,0),IF($O$6=aux!$N$2,1)+IF($O$6=aux!$O$2,2)+IF($O$6=aux!$P$2,3)+IF($O$6=aux!$Q$2,4))*$C43</f>
        <v>108</v>
      </c>
      <c r="R43" s="37">
        <f>INDEX(aux!$N$3:$Q$4,MATCH(R$7,aux!$M$3:$M$4,0),IF($O$6=aux!$N$2,1)+IF($O$6=aux!$O$2,2)+IF($O$6=aux!$P$2,3)+IF($O$6=aux!$Q$2,4))*$D43</f>
        <v>138.85714285714286</v>
      </c>
      <c r="S43" s="9">
        <f>INDEX(aux!$N$3:$Q$4,MATCH(S$7,aux!$M$3:$M$4,0),IF($S$6=aux!$N$2,1)+IF($S$6=aux!$O$2,2)+IF($S$6=aux!$P$2,3)+IF($S$6=aux!$Q$2,4))*$C43</f>
        <v>84</v>
      </c>
      <c r="T43" s="9">
        <f>INDEX(aux!$N$3:$Q$4,MATCH(T$7,aux!$M$3:$M$4,0),IF($S$6=aux!$N$2,1)+IF($S$6=aux!$O$2,2)+IF($S$6=aux!$P$2,3)+IF($S$6=aux!$Q$2,4))*$D43</f>
        <v>107.99999999999999</v>
      </c>
      <c r="U43" s="9">
        <f>INDEX(aux!$N$3:$Q$4,MATCH(U$7,aux!$M$3:$M$4,0),IF($S$6=aux!$N$2,1)+IF($S$6=aux!$O$2,2)+IF($S$6=aux!$P$2,3)+IF($S$6=aux!$Q$2,4))*$C43</f>
        <v>120</v>
      </c>
      <c r="V43" s="15">
        <f>INDEX(aux!$N$3:$Q$4,MATCH(V$7,aux!$M$3:$M$4,0),IF($S$6=aux!$N$2,1)+IF($S$6=aux!$O$2,2)+IF($S$6=aux!$P$2,3)+IF($S$6=aux!$Q$2,4))*$D43</f>
        <v>154.28571428571428</v>
      </c>
    </row>
    <row r="44" spans="2:22" x14ac:dyDescent="0.25">
      <c r="B44" s="14">
        <v>25</v>
      </c>
      <c r="C44" s="41">
        <f>INDEX(aux!$W$2:$W$3,MATCH($B$7,aux!$V$2:$V$3,0))*$B44/10+MAX(INDEX(aux!$K$2:$K$3,MATCH(C$7,aux!$I$2:$I$3,0))*(IF(C$8=aux!$F$2,aux!$F$3,aux!$G$3))*INDEX(aux!$B$3:$C$7,MATCH($B$33,aux!$A$3:$A$7,0),(IF($B$6=aux!$B$2,1,2)))*($B44/10)^2,INDEX(aux!$K$2:$K$3,MATCH(C$7,aux!$I$2:$I$3,0))*VALUE(RIGHT($B$6,3))/(IF(C$8=aux!$F$2,aux!$F$4,aux!$G$4))*$B44/10,10*$B44/10,15)</f>
        <v>81.25</v>
      </c>
      <c r="D44" s="5">
        <f>INDEX(aux!$W$2:$W$3,MATCH($B$7,aux!$V$2:$V$3,0))*$B44/10+MAX(INDEX(aux!$K$2:$K$3,MATCH(D$7,aux!$I$2:$I$3,0))*(IF(D$8=aux!$F$2,aux!$F$3,aux!$G$3))*INDEX(aux!$B$3:$C$7,MATCH($B$33,aux!$A$3:$A$7,0),(IF($B$6=aux!$B$2,1,2)))*($B44/10)^2,INDEX(aux!$K$2:$K$3,MATCH(D$7,aux!$I$2:$I$3,0))*VALUE(RIGHT($B$6,3))/(IF(D$8=aux!$F$2,aux!$F$4,aux!$G$4))*$B44/10,10*$B44/10,15)</f>
        <v>103.75</v>
      </c>
      <c r="E44" s="5">
        <f>INDEX(aux!$W$2:$W$3,MATCH($B$7,aux!$V$2:$V$3,0))*$B44/10+MAX(INDEX(aux!$K$2:$K$3,MATCH(E$7,aux!$I$2:$I$3,0))*(IF(E$8=aux!$F$2,aux!$F$3,aux!$G$3))*INDEX(aux!$B$3:$C$7,MATCH($B$33,aux!$A$3:$A$7,0),(IF($B$6=aux!$B$2,1,2)))*($B44/10)^2,INDEX(aux!$K$2:$K$3,MATCH(E$7,aux!$I$2:$I$3,0))*VALUE(RIGHT($B$6,3))/(IF(E$8=aux!$F$2,aux!$F$4,aux!$G$4))*$B44/10,10*$B44/10,15)</f>
        <v>64.375</v>
      </c>
      <c r="F44" s="34">
        <f>INDEX(aux!$W$2:$W$3,MATCH($B$7,aux!$V$2:$V$3,0))*$B44/10+MAX(INDEX(aux!$K$2:$K$3,MATCH(F$7,aux!$I$2:$I$3,0))*(IF(F$8=aux!$F$2,aux!$F$3,aux!$G$3))*INDEX(aux!$B$3:$C$7,MATCH($B$33,aux!$A$3:$A$7,0),(IF($B$6=aux!$B$2,1,2)))*($B44/10)^2,INDEX(aux!$K$2:$K$3,MATCH(F$7,aux!$I$2:$I$3,0))*VALUE(RIGHT($B$6,3))/(IF(F$8=aux!$F$2,aux!$F$4,aux!$G$4))*$B44/10,10*$B44/10,15)</f>
        <v>80.125</v>
      </c>
      <c r="G44" s="9">
        <f>INDEX(aux!$N$3:$Q$4,MATCH(G$7,aux!$M$3:$M$4,0),IF($G$6=aux!$N$2,1)+IF($G$6=aux!$O$2,2)+IF($G$6=aux!$P$2,3)+IF($G$6=aux!$Q$2,4))*$C44</f>
        <v>81.25</v>
      </c>
      <c r="H44" s="9">
        <f>INDEX(aux!$N$3:$Q$4,MATCH(H$7,aux!$M$3:$M$4,0),IF($G$6=aux!$N$2,1)+IF($G$6=aux!$O$2,2)+IF($G$6=aux!$P$2,3)+IF($G$6=aux!$Q$2,4))*$D44</f>
        <v>103.75</v>
      </c>
      <c r="I44" s="9">
        <f>INDEX(aux!$N$3:$Q$4,MATCH(I$7,aux!$M$3:$M$4,0),IF($G$6=aux!$N$2,1)+IF($G$6=aux!$O$2,2)+IF($G$6=aux!$P$2,3)+IF($G$6=aux!$Q$2,4))*$C44</f>
        <v>81.25</v>
      </c>
      <c r="J44" s="37">
        <f>INDEX(aux!$N$3:$Q$4,MATCH(J$7,aux!$M$3:$M$4,0),IF($G$6=aux!$N$2,1)+IF($G$6=aux!$O$2,2)+IF($G$6=aux!$P$2,3)+IF($G$6=aux!$Q$2,4))*$D44</f>
        <v>103.75</v>
      </c>
      <c r="K44" s="9">
        <f>INDEX(aux!$N$3:$Q$4,MATCH(K$7,aux!$M$3:$M$4,0),IF($K$6=aux!$N$2,1)+IF($K$6=aux!$O$2,2)+IF($K$6=aux!$P$2,3)+IF($K$6=aux!$Q$2,4))*$C44</f>
        <v>97.5</v>
      </c>
      <c r="L44" s="9">
        <f>INDEX(aux!$N$3:$Q$4,MATCH(L$7,aux!$M$3:$M$4,0),IF($K$6=aux!$N$2,1)+IF($K$6=aux!$O$2,2)+IF($K$6=aux!$P$2,3)+IF($K$6=aux!$Q$2,4))*$D44</f>
        <v>124.5</v>
      </c>
      <c r="M44" s="9">
        <f>INDEX(aux!$N$3:$Q$4,MATCH(M$7,aux!$M$3:$M$4,0),IF($K$6=aux!$N$2,1)+IF($K$6=aux!$O$2,2)+IF($K$6=aux!$P$2,3)+IF($K$6=aux!$Q$2,4))*$C44</f>
        <v>130</v>
      </c>
      <c r="N44" s="37">
        <f>INDEX(aux!$N$3:$Q$4,MATCH(N$7,aux!$M$3:$M$4,0),IF($K$6=aux!$N$2,1)+IF($K$6=aux!$O$2,2)+IF($K$6=aux!$P$2,3)+IF($K$6=aux!$Q$2,4))*$D44</f>
        <v>166</v>
      </c>
      <c r="O44" s="9">
        <f>INDEX(aux!$N$3:$Q$4,MATCH(O$7,aux!$M$3:$M$4,0),IF($O$6=aux!$N$2,1)+IF($O$6=aux!$O$2,2)+IF($O$6=aux!$P$2,3)+IF($O$6=aux!$Q$2,4))*$C44</f>
        <v>105.625</v>
      </c>
      <c r="P44" s="9">
        <f>INDEX(aux!$N$3:$Q$4,MATCH(P$7,aux!$M$3:$M$4,0),IF($O$6=aux!$N$2,1)+IF($O$6=aux!$O$2,2)+IF($O$6=aux!$P$2,3)+IF($O$6=aux!$Q$2,4))*$D44</f>
        <v>134.875</v>
      </c>
      <c r="Q44" s="9">
        <f>INDEX(aux!$N$3:$Q$4,MATCH(Q$7,aux!$M$3:$M$4,0),IF($O$6=aux!$N$2,1)+IF($O$6=aux!$O$2,2)+IF($O$6=aux!$P$2,3)+IF($O$6=aux!$Q$2,4))*$C44</f>
        <v>146.25</v>
      </c>
      <c r="R44" s="37">
        <f>INDEX(aux!$N$3:$Q$4,MATCH(R$7,aux!$M$3:$M$4,0),IF($O$6=aux!$N$2,1)+IF($O$6=aux!$O$2,2)+IF($O$6=aux!$P$2,3)+IF($O$6=aux!$Q$2,4))*$D44</f>
        <v>186.75</v>
      </c>
      <c r="S44" s="9">
        <f>INDEX(aux!$N$3:$Q$4,MATCH(S$7,aux!$M$3:$M$4,0),IF($S$6=aux!$N$2,1)+IF($S$6=aux!$O$2,2)+IF($S$6=aux!$P$2,3)+IF($S$6=aux!$Q$2,4))*$C44</f>
        <v>113.74999999999999</v>
      </c>
      <c r="T44" s="9">
        <f>INDEX(aux!$N$3:$Q$4,MATCH(T$7,aux!$M$3:$M$4,0),IF($S$6=aux!$N$2,1)+IF($S$6=aux!$O$2,2)+IF($S$6=aux!$P$2,3)+IF($S$6=aux!$Q$2,4))*$D44</f>
        <v>145.25</v>
      </c>
      <c r="U44" s="9">
        <f>INDEX(aux!$N$3:$Q$4,MATCH(U$7,aux!$M$3:$M$4,0),IF($S$6=aux!$N$2,1)+IF($S$6=aux!$O$2,2)+IF($S$6=aux!$P$2,3)+IF($S$6=aux!$Q$2,4))*$C44</f>
        <v>162.5</v>
      </c>
      <c r="V44" s="15">
        <f>INDEX(aux!$N$3:$Q$4,MATCH(V$7,aux!$M$3:$M$4,0),IF($S$6=aux!$N$2,1)+IF($S$6=aux!$O$2,2)+IF($S$6=aux!$P$2,3)+IF($S$6=aux!$Q$2,4))*$D44</f>
        <v>207.5</v>
      </c>
    </row>
    <row r="45" spans="2:22" ht="15.75" thickBot="1" x14ac:dyDescent="0.3">
      <c r="B45" s="16">
        <v>32</v>
      </c>
      <c r="C45" s="42">
        <f>INDEX(aux!$W$2:$W$3,MATCH($B$7,aux!$V$2:$V$3,0))*$B45/10+MAX(INDEX(aux!$K$2:$K$3,MATCH(C$7,aux!$I$2:$I$3,0))*(IF(C$8=aux!$F$2,aux!$F$3,aux!$G$3))*INDEX(aux!$B$3:$C$7,MATCH($B$33,aux!$A$3:$A$7,0),(IF($B$6=aux!$B$2,1,2)))*($B45/10)^2,INDEX(aux!$K$2:$K$3,MATCH(C$7,aux!$I$2:$I$3,0))*VALUE(RIGHT($B$6,3))/(IF(C$8=aux!$F$2,aux!$F$4,aux!$G$4))*$B45/10,10*$B45/10,15)</f>
        <v>124.16000000000003</v>
      </c>
      <c r="D45" s="17">
        <f>INDEX(aux!$W$2:$W$3,MATCH($B$7,aux!$V$2:$V$3,0))*$B45/10+MAX(INDEX(aux!$K$2:$K$3,MATCH(D$7,aux!$I$2:$I$3,0))*(IF(D$8=aux!$F$2,aux!$F$3,aux!$G$3))*INDEX(aux!$B$3:$C$7,MATCH($B$33,aux!$A$3:$A$7,0),(IF($B$6=aux!$B$2,1,2)))*($B45/10)^2,INDEX(aux!$K$2:$K$3,MATCH(D$7,aux!$I$2:$I$3,0))*VALUE(RIGHT($B$6,3))/(IF(D$8=aux!$F$2,aux!$F$4,aux!$G$4))*$B45/10,10*$B45/10,15)</f>
        <v>161.02400000000003</v>
      </c>
      <c r="E45" s="17">
        <f>INDEX(aux!$W$2:$W$3,MATCH($B$7,aux!$V$2:$V$3,0))*$B45/10+MAX(INDEX(aux!$K$2:$K$3,MATCH(E$7,aux!$I$2:$I$3,0))*(IF(E$8=aux!$F$2,aux!$F$3,aux!$G$3))*INDEX(aux!$B$3:$C$7,MATCH($B$33,aux!$A$3:$A$7,0),(IF($B$6=aux!$B$2,1,2)))*($B45/10)^2,INDEX(aux!$K$2:$K$3,MATCH(E$7,aux!$I$2:$I$3,0))*VALUE(RIGHT($B$6,3))/(IF(E$8=aux!$F$2,aux!$F$4,aux!$G$4))*$B45/10,10*$B45/10,15)</f>
        <v>96.512000000000015</v>
      </c>
      <c r="F45" s="35">
        <f>INDEX(aux!$W$2:$W$3,MATCH($B$7,aux!$V$2:$V$3,0))*$B45/10+MAX(INDEX(aux!$K$2:$K$3,MATCH(F$7,aux!$I$2:$I$3,0))*(IF(F$8=aux!$F$2,aux!$F$3,aux!$G$3))*INDEX(aux!$B$3:$C$7,MATCH($B$33,aux!$A$3:$A$7,0),(IF($B$6=aux!$B$2,1,2)))*($B45/10)^2,INDEX(aux!$K$2:$K$3,MATCH(F$7,aux!$I$2:$I$3,0))*VALUE(RIGHT($B$6,3))/(IF(F$8=aux!$F$2,aux!$F$4,aux!$G$4))*$B45/10,10*$B45/10,15)</f>
        <v>122.3168</v>
      </c>
      <c r="G45" s="18">
        <f>INDEX(aux!$N$3:$Q$4,MATCH(G$7,aux!$M$3:$M$4,0),IF($G$6=aux!$N$2,1)+IF($G$6=aux!$O$2,2)+IF($G$6=aux!$P$2,3)+IF($G$6=aux!$Q$2,4))*$C45</f>
        <v>124.16000000000003</v>
      </c>
      <c r="H45" s="18">
        <f>INDEX(aux!$N$3:$Q$4,MATCH(H$7,aux!$M$3:$M$4,0),IF($G$6=aux!$N$2,1)+IF($G$6=aux!$O$2,2)+IF($G$6=aux!$P$2,3)+IF($G$6=aux!$Q$2,4))*$D45</f>
        <v>161.02400000000003</v>
      </c>
      <c r="I45" s="18">
        <f>INDEX(aux!$N$3:$Q$4,MATCH(I$7,aux!$M$3:$M$4,0),IF($G$6=aux!$N$2,1)+IF($G$6=aux!$O$2,2)+IF($G$6=aux!$P$2,3)+IF($G$6=aux!$Q$2,4))*$C45</f>
        <v>124.16000000000003</v>
      </c>
      <c r="J45" s="38">
        <f>INDEX(aux!$N$3:$Q$4,MATCH(J$7,aux!$M$3:$M$4,0),IF($G$6=aux!$N$2,1)+IF($G$6=aux!$O$2,2)+IF($G$6=aux!$P$2,3)+IF($G$6=aux!$Q$2,4))*$D45</f>
        <v>161.02400000000003</v>
      </c>
      <c r="K45" s="18">
        <f>INDEX(aux!$N$3:$Q$4,MATCH(K$7,aux!$M$3:$M$4,0),IF($K$6=aux!$N$2,1)+IF($K$6=aux!$O$2,2)+IF($K$6=aux!$P$2,3)+IF($K$6=aux!$Q$2,4))*$C45</f>
        <v>148.99200000000002</v>
      </c>
      <c r="L45" s="18">
        <f>INDEX(aux!$N$3:$Q$4,MATCH(L$7,aux!$M$3:$M$4,0),IF($K$6=aux!$N$2,1)+IF($K$6=aux!$O$2,2)+IF($K$6=aux!$P$2,3)+IF($K$6=aux!$Q$2,4))*$D45</f>
        <v>193.22880000000004</v>
      </c>
      <c r="M45" s="18">
        <f>INDEX(aux!$N$3:$Q$4,MATCH(M$7,aux!$M$3:$M$4,0),IF($K$6=aux!$N$2,1)+IF($K$6=aux!$O$2,2)+IF($K$6=aux!$P$2,3)+IF($K$6=aux!$Q$2,4))*$C45</f>
        <v>198.65600000000006</v>
      </c>
      <c r="N45" s="38">
        <f>INDEX(aux!$N$3:$Q$4,MATCH(N$7,aux!$M$3:$M$4,0),IF($K$6=aux!$N$2,1)+IF($K$6=aux!$O$2,2)+IF($K$6=aux!$P$2,3)+IF($K$6=aux!$Q$2,4))*$D45</f>
        <v>257.63840000000005</v>
      </c>
      <c r="O45" s="18">
        <f>INDEX(aux!$N$3:$Q$4,MATCH(O$7,aux!$M$3:$M$4,0),IF($O$6=aux!$N$2,1)+IF($O$6=aux!$O$2,2)+IF($O$6=aux!$P$2,3)+IF($O$6=aux!$Q$2,4))*$C45</f>
        <v>161.40800000000004</v>
      </c>
      <c r="P45" s="18">
        <f>INDEX(aux!$N$3:$Q$4,MATCH(P$7,aux!$M$3:$M$4,0),IF($O$6=aux!$N$2,1)+IF($O$6=aux!$O$2,2)+IF($O$6=aux!$P$2,3)+IF($O$6=aux!$Q$2,4))*$D45</f>
        <v>209.33120000000005</v>
      </c>
      <c r="Q45" s="18">
        <f>INDEX(aux!$N$3:$Q$4,MATCH(Q$7,aux!$M$3:$M$4,0),IF($O$6=aux!$N$2,1)+IF($O$6=aux!$O$2,2)+IF($O$6=aux!$P$2,3)+IF($O$6=aux!$Q$2,4))*$C45</f>
        <v>223.48800000000006</v>
      </c>
      <c r="R45" s="38">
        <f>INDEX(aux!$N$3:$Q$4,MATCH(R$7,aux!$M$3:$M$4,0),IF($O$6=aux!$N$2,1)+IF($O$6=aux!$O$2,2)+IF($O$6=aux!$P$2,3)+IF($O$6=aux!$Q$2,4))*$D45</f>
        <v>289.84320000000008</v>
      </c>
      <c r="S45" s="18">
        <f>INDEX(aux!$N$3:$Q$4,MATCH(S$7,aux!$M$3:$M$4,0),IF($S$6=aux!$N$2,1)+IF($S$6=aux!$O$2,2)+IF($S$6=aux!$P$2,3)+IF($S$6=aux!$Q$2,4))*$C45</f>
        <v>173.82400000000001</v>
      </c>
      <c r="T45" s="18">
        <f>INDEX(aux!$N$3:$Q$4,MATCH(T$7,aux!$M$3:$M$4,0),IF($S$6=aux!$N$2,1)+IF($S$6=aux!$O$2,2)+IF($S$6=aux!$P$2,3)+IF($S$6=aux!$Q$2,4))*$D45</f>
        <v>225.43360000000001</v>
      </c>
      <c r="U45" s="18">
        <f>INDEX(aux!$N$3:$Q$4,MATCH(U$7,aux!$M$3:$M$4,0),IF($S$6=aux!$N$2,1)+IF($S$6=aux!$O$2,2)+IF($S$6=aux!$P$2,3)+IF($S$6=aux!$Q$2,4))*$C45</f>
        <v>248.32000000000005</v>
      </c>
      <c r="V45" s="19">
        <f>INDEX(aux!$N$3:$Q$4,MATCH(V$7,aux!$M$3:$M$4,0),IF($S$6=aux!$N$2,1)+IF($S$6=aux!$O$2,2)+IF($S$6=aux!$P$2,3)+IF($S$6=aux!$Q$2,4))*$D45</f>
        <v>322.04800000000006</v>
      </c>
    </row>
    <row r="46" spans="2:22" ht="15.75" thickBot="1" x14ac:dyDescent="0.3"/>
    <row r="47" spans="2:22" x14ac:dyDescent="0.25">
      <c r="B47" s="25" t="str">
        <f>aux!$A$6</f>
        <v>HA-40</v>
      </c>
      <c r="C47" s="10" t="s">
        <v>19</v>
      </c>
      <c r="D47" s="10"/>
      <c r="E47" s="10"/>
      <c r="F47" s="30"/>
      <c r="G47" s="10" t="s">
        <v>17</v>
      </c>
      <c r="H47" s="10"/>
      <c r="I47" s="10"/>
      <c r="J47" s="30"/>
      <c r="K47" s="10" t="str">
        <f>G47</f>
        <v>SOLAPE (ls) [cm]</v>
      </c>
      <c r="L47" s="10"/>
      <c r="M47" s="10"/>
      <c r="N47" s="30"/>
      <c r="O47" s="10" t="str">
        <f>K47</f>
        <v>SOLAPE (ls) [cm]</v>
      </c>
      <c r="P47" s="10"/>
      <c r="Q47" s="10"/>
      <c r="R47" s="30"/>
      <c r="S47" s="10" t="str">
        <f>O47</f>
        <v>SOLAPE (ls) [cm]</v>
      </c>
      <c r="T47" s="10"/>
      <c r="U47" s="10"/>
      <c r="V47" s="11"/>
    </row>
    <row r="48" spans="2:22" x14ac:dyDescent="0.25">
      <c r="B48" s="26" t="str">
        <f>aux!$B$2</f>
        <v>B400</v>
      </c>
      <c r="C48" s="6" t="str">
        <f>aux!$I$1</f>
        <v>Tipo de anclaje y de carga</v>
      </c>
      <c r="D48" s="6"/>
      <c r="E48" s="6"/>
      <c r="F48" s="31"/>
      <c r="G48" s="8">
        <f>aux!$N$2</f>
        <v>0</v>
      </c>
      <c r="H48" s="6" t="str">
        <f>aux!$N$1</f>
        <v>Barras traccionadas / acero total</v>
      </c>
      <c r="I48" s="6"/>
      <c r="J48" s="31"/>
      <c r="K48" s="8">
        <f>aux!$O$2</f>
        <v>0.33</v>
      </c>
      <c r="L48" s="6" t="str">
        <f>H48</f>
        <v>Barras traccionadas / acero total</v>
      </c>
      <c r="M48" s="6"/>
      <c r="N48" s="31"/>
      <c r="O48" s="8">
        <f>aux!$P$2</f>
        <v>0.5</v>
      </c>
      <c r="P48" s="6" t="str">
        <f>L48</f>
        <v>Barras traccionadas / acero total</v>
      </c>
      <c r="Q48" s="6"/>
      <c r="R48" s="31"/>
      <c r="S48" s="8" t="str">
        <f>aux!$Q$2</f>
        <v>&gt;50%</v>
      </c>
      <c r="T48" s="6" t="str">
        <f>P48</f>
        <v>Barras traccionadas / acero total</v>
      </c>
      <c r="U48" s="6"/>
      <c r="V48" s="12"/>
    </row>
    <row r="49" spans="2:22" x14ac:dyDescent="0.25">
      <c r="B49" s="26" t="str">
        <f>aux!$V$3</f>
        <v>Con sismo</v>
      </c>
      <c r="C49" s="6" t="str">
        <f>aux!$I$2</f>
        <v>pat.gan.U(-)/prol.</v>
      </c>
      <c r="D49" s="7" t="str">
        <f>C49</f>
        <v>pat.gan.U(-)/prol.</v>
      </c>
      <c r="E49" s="6" t="str">
        <f>aux!$I$3</f>
        <v>pat.gan.U(+)/trans.</v>
      </c>
      <c r="F49" s="32" t="str">
        <f>E49</f>
        <v>pat.gan.U(+)/trans.</v>
      </c>
      <c r="G49" s="6" t="str">
        <f>aux!$M$4</f>
        <v>dtrans&gt;10Φ</v>
      </c>
      <c r="H49" s="7" t="str">
        <f>G49</f>
        <v>dtrans&gt;10Φ</v>
      </c>
      <c r="I49" s="6" t="str">
        <f>aux!$M$3</f>
        <v>dtrans&lt;10Φ</v>
      </c>
      <c r="J49" s="32" t="str">
        <f>I49</f>
        <v>dtrans&lt;10Φ</v>
      </c>
      <c r="K49" s="6" t="str">
        <f>G49</f>
        <v>dtrans&gt;10Φ</v>
      </c>
      <c r="L49" s="7" t="str">
        <f t="shared" ref="L49:N50" si="12">H49</f>
        <v>dtrans&gt;10Φ</v>
      </c>
      <c r="M49" s="6" t="str">
        <f t="shared" si="12"/>
        <v>dtrans&lt;10Φ</v>
      </c>
      <c r="N49" s="32" t="str">
        <f t="shared" si="12"/>
        <v>dtrans&lt;10Φ</v>
      </c>
      <c r="O49" s="6" t="str">
        <f>K49</f>
        <v>dtrans&gt;10Φ</v>
      </c>
      <c r="P49" s="7" t="str">
        <f t="shared" ref="P49:R50" si="13">L49</f>
        <v>dtrans&gt;10Φ</v>
      </c>
      <c r="Q49" s="6" t="str">
        <f t="shared" si="13"/>
        <v>dtrans&lt;10Φ</v>
      </c>
      <c r="R49" s="32" t="str">
        <f t="shared" si="13"/>
        <v>dtrans&lt;10Φ</v>
      </c>
      <c r="S49" s="6" t="str">
        <f>O49</f>
        <v>dtrans&gt;10Φ</v>
      </c>
      <c r="T49" s="7" t="str">
        <f t="shared" ref="T49:V50" si="14">P49</f>
        <v>dtrans&gt;10Φ</v>
      </c>
      <c r="U49" s="6" t="str">
        <f t="shared" si="14"/>
        <v>dtrans&lt;10Φ</v>
      </c>
      <c r="V49" s="13" t="str">
        <f t="shared" si="14"/>
        <v>dtrans&lt;10Φ</v>
      </c>
    </row>
    <row r="50" spans="2:22" x14ac:dyDescent="0.25">
      <c r="B50" s="27" t="s">
        <v>32</v>
      </c>
      <c r="C50" s="6" t="str">
        <f>aux!$F$2</f>
        <v>I</v>
      </c>
      <c r="D50" s="6" t="str">
        <f>aux!$G$2</f>
        <v>II</v>
      </c>
      <c r="E50" s="6" t="str">
        <f>C50</f>
        <v>I</v>
      </c>
      <c r="F50" s="31" t="str">
        <f>D50</f>
        <v>II</v>
      </c>
      <c r="G50" s="6" t="str">
        <f>C50</f>
        <v>I</v>
      </c>
      <c r="H50" s="6" t="str">
        <f t="shared" ref="H50:J50" si="15">D50</f>
        <v>II</v>
      </c>
      <c r="I50" s="6" t="str">
        <f t="shared" si="15"/>
        <v>I</v>
      </c>
      <c r="J50" s="31" t="str">
        <f t="shared" si="15"/>
        <v>II</v>
      </c>
      <c r="K50" s="6" t="str">
        <f>G50</f>
        <v>I</v>
      </c>
      <c r="L50" s="6" t="str">
        <f t="shared" si="12"/>
        <v>II</v>
      </c>
      <c r="M50" s="6" t="str">
        <f t="shared" si="12"/>
        <v>I</v>
      </c>
      <c r="N50" s="31" t="str">
        <f t="shared" si="12"/>
        <v>II</v>
      </c>
      <c r="O50" s="6" t="str">
        <f>K50</f>
        <v>I</v>
      </c>
      <c r="P50" s="6" t="str">
        <f t="shared" si="13"/>
        <v>II</v>
      </c>
      <c r="Q50" s="6" t="str">
        <f t="shared" si="13"/>
        <v>I</v>
      </c>
      <c r="R50" s="31" t="str">
        <f t="shared" si="13"/>
        <v>II</v>
      </c>
      <c r="S50" s="6" t="str">
        <f>O50</f>
        <v>I</v>
      </c>
      <c r="T50" s="6" t="str">
        <f t="shared" si="14"/>
        <v>II</v>
      </c>
      <c r="U50" s="6" t="str">
        <f t="shared" si="14"/>
        <v>I</v>
      </c>
      <c r="V50" s="12" t="str">
        <f t="shared" si="14"/>
        <v>II</v>
      </c>
    </row>
    <row r="51" spans="2:22" x14ac:dyDescent="0.25">
      <c r="B51" s="20">
        <v>6</v>
      </c>
      <c r="C51" s="40">
        <f>INDEX(aux!$W$2:$W$3,MATCH($B$7,aux!$V$2:$V$3,0))*$B51/10+MAX(INDEX(aux!$K$2:$K$3,MATCH(C$7,aux!$I$2:$I$3,0))*(IF(C$8=aux!$F$2,aux!$F$3,aux!$G$3))*INDEX(aux!$B$3:$C$7,MATCH($B$47,aux!$A$3:$A$7,0),(IF($B$6=aux!$B$2,1,2)))*($B51/10)^2,INDEX(aux!$K$2:$K$3,MATCH(C$7,aux!$I$2:$I$3,0))*VALUE(RIGHT($B$6,3))/(IF(C$8=aux!$F$2,aux!$F$4,aux!$G$4))*$B51/10,10*$B51/10,15)</f>
        <v>21</v>
      </c>
      <c r="D51" s="21">
        <f>INDEX(aux!$W$2:$W$3,MATCH($B$7,aux!$V$2:$V$3,0))*$B51/10+MAX(INDEX(aux!$K$2:$K$3,MATCH(D$7,aux!$I$2:$I$3,0))*(IF(D$8=aux!$F$2,aux!$F$3,aux!$G$3))*INDEX(aux!$B$3:$C$7,MATCH($B$47,aux!$A$3:$A$7,0),(IF($B$6=aux!$B$2,1,2)))*($B51/10)^2,INDEX(aux!$K$2:$K$3,MATCH(D$7,aux!$I$2:$I$3,0))*VALUE(RIGHT($B$6,3))/(IF(D$8=aux!$F$2,aux!$F$4,aux!$G$4))*$B51/10,10*$B51/10,15)</f>
        <v>23.142857142857146</v>
      </c>
      <c r="E51" s="21">
        <f>INDEX(aux!$W$2:$W$3,MATCH($B$7,aux!$V$2:$V$3,0))*$B51/10+MAX(INDEX(aux!$K$2:$K$3,MATCH(E$7,aux!$I$2:$I$3,0))*(IF(E$8=aux!$F$2,aux!$F$3,aux!$G$3))*INDEX(aux!$B$3:$C$7,MATCH($B$47,aux!$A$3:$A$7,0),(IF($B$6=aux!$B$2,1,2)))*($B51/10)^2,INDEX(aux!$K$2:$K$3,MATCH(E$7,aux!$I$2:$I$3,0))*VALUE(RIGHT($B$6,3))/(IF(E$8=aux!$F$2,aux!$F$4,aux!$G$4))*$B51/10,10*$B51/10,15)</f>
        <v>21</v>
      </c>
      <c r="F51" s="33">
        <f>INDEX(aux!$W$2:$W$3,MATCH($B$7,aux!$V$2:$V$3,0))*$B51/10+MAX(INDEX(aux!$K$2:$K$3,MATCH(F$7,aux!$I$2:$I$3,0))*(IF(F$8=aux!$F$2,aux!$F$3,aux!$G$3))*INDEX(aux!$B$3:$C$7,MATCH($B$47,aux!$A$3:$A$7,0),(IF($B$6=aux!$B$2,1,2)))*($B51/10)^2,INDEX(aux!$K$2:$K$3,MATCH(F$7,aux!$I$2:$I$3,0))*VALUE(RIGHT($B$6,3))/(IF(F$8=aux!$F$2,aux!$F$4,aux!$G$4))*$B51/10,10*$B51/10,15)</f>
        <v>21</v>
      </c>
      <c r="G51" s="22">
        <f>INDEX(aux!$N$3:$Q$4,MATCH(G$7,aux!$M$3:$M$4,0),IF($G$6=aux!$N$2,1)+IF($G$6=aux!$O$2,2)+IF($G$6=aux!$P$2,3)+IF($G$6=aux!$Q$2,4))*$C51</f>
        <v>21</v>
      </c>
      <c r="H51" s="22">
        <f>INDEX(aux!$N$3:$Q$4,MATCH(H$7,aux!$M$3:$M$4,0),IF($G$6=aux!$N$2,1)+IF($G$6=aux!$O$2,2)+IF($G$6=aux!$P$2,3)+IF($G$6=aux!$Q$2,4))*$D51</f>
        <v>23.142857142857146</v>
      </c>
      <c r="I51" s="22">
        <f>INDEX(aux!$N$3:$Q$4,MATCH(I$7,aux!$M$3:$M$4,0),IF($G$6=aux!$N$2,1)+IF($G$6=aux!$O$2,2)+IF($G$6=aux!$P$2,3)+IF($G$6=aux!$Q$2,4))*$C51</f>
        <v>21</v>
      </c>
      <c r="J51" s="36">
        <f>INDEX(aux!$N$3:$Q$4,MATCH(J$7,aux!$M$3:$M$4,0),IF($G$6=aux!$N$2,1)+IF($G$6=aux!$O$2,2)+IF($G$6=aux!$P$2,3)+IF($G$6=aux!$Q$2,4))*$D51</f>
        <v>23.142857142857146</v>
      </c>
      <c r="K51" s="22">
        <f>INDEX(aux!$N$3:$Q$4,MATCH(K$7,aux!$M$3:$M$4,0),IF($K$6=aux!$N$2,1)+IF($K$6=aux!$O$2,2)+IF($K$6=aux!$P$2,3)+IF($K$6=aux!$Q$2,4))*$C51</f>
        <v>25.2</v>
      </c>
      <c r="L51" s="22">
        <f>INDEX(aux!$N$3:$Q$4,MATCH(L$7,aux!$M$3:$M$4,0),IF($K$6=aux!$N$2,1)+IF($K$6=aux!$O$2,2)+IF($K$6=aux!$P$2,3)+IF($K$6=aux!$Q$2,4))*$D51</f>
        <v>27.771428571428576</v>
      </c>
      <c r="M51" s="22">
        <f>INDEX(aux!$N$3:$Q$4,MATCH(M$7,aux!$M$3:$M$4,0),IF($K$6=aux!$N$2,1)+IF($K$6=aux!$O$2,2)+IF($K$6=aux!$P$2,3)+IF($K$6=aux!$Q$2,4))*$C51</f>
        <v>33.6</v>
      </c>
      <c r="N51" s="36">
        <f>INDEX(aux!$N$3:$Q$4,MATCH(N$7,aux!$M$3:$M$4,0),IF($K$6=aux!$N$2,1)+IF($K$6=aux!$O$2,2)+IF($K$6=aux!$P$2,3)+IF($K$6=aux!$Q$2,4))*$D51</f>
        <v>37.028571428571432</v>
      </c>
      <c r="O51" s="22">
        <f>INDEX(aux!$N$3:$Q$4,MATCH(O$7,aux!$M$3:$M$4,0),IF($O$6=aux!$N$2,1)+IF($O$6=aux!$O$2,2)+IF($O$6=aux!$P$2,3)+IF($O$6=aux!$Q$2,4))*$C51</f>
        <v>27.3</v>
      </c>
      <c r="P51" s="22">
        <f>INDEX(aux!$N$3:$Q$4,MATCH(P$7,aux!$M$3:$M$4,0),IF($O$6=aux!$N$2,1)+IF($O$6=aux!$O$2,2)+IF($O$6=aux!$P$2,3)+IF($O$6=aux!$Q$2,4))*$D51</f>
        <v>30.085714285714289</v>
      </c>
      <c r="Q51" s="22">
        <f>INDEX(aux!$N$3:$Q$4,MATCH(Q$7,aux!$M$3:$M$4,0),IF($O$6=aux!$N$2,1)+IF($O$6=aux!$O$2,2)+IF($O$6=aux!$P$2,3)+IF($O$6=aux!$Q$2,4))*$C51</f>
        <v>37.800000000000004</v>
      </c>
      <c r="R51" s="36">
        <f>INDEX(aux!$N$3:$Q$4,MATCH(R$7,aux!$M$3:$M$4,0),IF($O$6=aux!$N$2,1)+IF($O$6=aux!$O$2,2)+IF($O$6=aux!$P$2,3)+IF($O$6=aux!$Q$2,4))*$D51</f>
        <v>41.657142857142865</v>
      </c>
      <c r="S51" s="22">
        <f>INDEX(aux!$N$3:$Q$4,MATCH(S$7,aux!$M$3:$M$4,0),IF($S$6=aux!$N$2,1)+IF($S$6=aux!$O$2,2)+IF($S$6=aux!$P$2,3)+IF($S$6=aux!$Q$2,4))*$C51</f>
        <v>29.4</v>
      </c>
      <c r="T51" s="22">
        <f>INDEX(aux!$N$3:$Q$4,MATCH(T$7,aux!$M$3:$M$4,0),IF($S$6=aux!$N$2,1)+IF($S$6=aux!$O$2,2)+IF($S$6=aux!$P$2,3)+IF($S$6=aux!$Q$2,4))*$D51</f>
        <v>32.400000000000006</v>
      </c>
      <c r="U51" s="22">
        <f>INDEX(aux!$N$3:$Q$4,MATCH(U$7,aux!$M$3:$M$4,0),IF($S$6=aux!$N$2,1)+IF($S$6=aux!$O$2,2)+IF($S$6=aux!$P$2,3)+IF($S$6=aux!$Q$2,4))*$C51</f>
        <v>42</v>
      </c>
      <c r="V51" s="23">
        <f>INDEX(aux!$N$3:$Q$4,MATCH(V$7,aux!$M$3:$M$4,0),IF($S$6=aux!$N$2,1)+IF($S$6=aux!$O$2,2)+IF($S$6=aux!$P$2,3)+IF($S$6=aux!$Q$2,4))*$D51</f>
        <v>46.285714285714292</v>
      </c>
    </row>
    <row r="52" spans="2:22" x14ac:dyDescent="0.25">
      <c r="B52" s="14">
        <v>8</v>
      </c>
      <c r="C52" s="41">
        <f>INDEX(aux!$W$2:$W$3,MATCH($B$7,aux!$V$2:$V$3,0))*$B52/10+MAX(INDEX(aux!$K$2:$K$3,MATCH(C$7,aux!$I$2:$I$3,0))*(IF(C$8=aux!$F$2,aux!$F$3,aux!$G$3))*INDEX(aux!$B$3:$C$7,MATCH($B$47,aux!$A$3:$A$7,0),(IF($B$6=aux!$B$2,1,2)))*($B52/10)^2,INDEX(aux!$K$2:$K$3,MATCH(C$7,aux!$I$2:$I$3,0))*VALUE(RIGHT($B$6,3))/(IF(C$8=aux!$F$2,aux!$F$4,aux!$G$4))*$B52/10,10*$B52/10,15)</f>
        <v>24</v>
      </c>
      <c r="D52" s="5">
        <f>INDEX(aux!$W$2:$W$3,MATCH($B$7,aux!$V$2:$V$3,0))*$B52/10+MAX(INDEX(aux!$K$2:$K$3,MATCH(D$7,aux!$I$2:$I$3,0))*(IF(D$8=aux!$F$2,aux!$F$3,aux!$G$3))*INDEX(aux!$B$3:$C$7,MATCH($B$47,aux!$A$3:$A$7,0),(IF($B$6=aux!$B$2,1,2)))*($B52/10)^2,INDEX(aux!$K$2:$K$3,MATCH(D$7,aux!$I$2:$I$3,0))*VALUE(RIGHT($B$6,3))/(IF(D$8=aux!$F$2,aux!$F$4,aux!$G$4))*$B52/10,10*$B52/10,15)</f>
        <v>30.857142857142858</v>
      </c>
      <c r="E52" s="5">
        <f>INDEX(aux!$W$2:$W$3,MATCH($B$7,aux!$V$2:$V$3,0))*$B52/10+MAX(INDEX(aux!$K$2:$K$3,MATCH(E$7,aux!$I$2:$I$3,0))*(IF(E$8=aux!$F$2,aux!$F$3,aux!$G$3))*INDEX(aux!$B$3:$C$7,MATCH($B$47,aux!$A$3:$A$7,0),(IF($B$6=aux!$B$2,1,2)))*($B52/10)^2,INDEX(aux!$K$2:$K$3,MATCH(E$7,aux!$I$2:$I$3,0))*VALUE(RIGHT($B$6,3))/(IF(E$8=aux!$F$2,aux!$F$4,aux!$G$4))*$B52/10,10*$B52/10,15)</f>
        <v>23</v>
      </c>
      <c r="F52" s="34">
        <f>INDEX(aux!$W$2:$W$3,MATCH($B$7,aux!$V$2:$V$3,0))*$B52/10+MAX(INDEX(aux!$K$2:$K$3,MATCH(F$7,aux!$I$2:$I$3,0))*(IF(F$8=aux!$F$2,aux!$F$3,aux!$G$3))*INDEX(aux!$B$3:$C$7,MATCH($B$47,aux!$A$3:$A$7,0),(IF($B$6=aux!$B$2,1,2)))*($B52/10)^2,INDEX(aux!$K$2:$K$3,MATCH(F$7,aux!$I$2:$I$3,0))*VALUE(RIGHT($B$6,3))/(IF(F$8=aux!$F$2,aux!$F$4,aux!$G$4))*$B52/10,10*$B52/10,15)</f>
        <v>24</v>
      </c>
      <c r="G52" s="9">
        <f>INDEX(aux!$N$3:$Q$4,MATCH(G$7,aux!$M$3:$M$4,0),IF($G$6=aux!$N$2,1)+IF($G$6=aux!$O$2,2)+IF($G$6=aux!$P$2,3)+IF($G$6=aux!$Q$2,4))*$C52</f>
        <v>24</v>
      </c>
      <c r="H52" s="9">
        <f>INDEX(aux!$N$3:$Q$4,MATCH(H$7,aux!$M$3:$M$4,0),IF($G$6=aux!$N$2,1)+IF($G$6=aux!$O$2,2)+IF($G$6=aux!$P$2,3)+IF($G$6=aux!$Q$2,4))*$D52</f>
        <v>30.857142857142858</v>
      </c>
      <c r="I52" s="9">
        <f>INDEX(aux!$N$3:$Q$4,MATCH(I$7,aux!$M$3:$M$4,0),IF($G$6=aux!$N$2,1)+IF($G$6=aux!$O$2,2)+IF($G$6=aux!$P$2,3)+IF($G$6=aux!$Q$2,4))*$C52</f>
        <v>24</v>
      </c>
      <c r="J52" s="37">
        <f>INDEX(aux!$N$3:$Q$4,MATCH(J$7,aux!$M$3:$M$4,0),IF($G$6=aux!$N$2,1)+IF($G$6=aux!$O$2,2)+IF($G$6=aux!$P$2,3)+IF($G$6=aux!$Q$2,4))*$D52</f>
        <v>30.857142857142858</v>
      </c>
      <c r="K52" s="9">
        <f>INDEX(aux!$N$3:$Q$4,MATCH(K$7,aux!$M$3:$M$4,0),IF($K$6=aux!$N$2,1)+IF($K$6=aux!$O$2,2)+IF($K$6=aux!$P$2,3)+IF($K$6=aux!$Q$2,4))*$C52</f>
        <v>28.799999999999997</v>
      </c>
      <c r="L52" s="9">
        <f>INDEX(aux!$N$3:$Q$4,MATCH(L$7,aux!$M$3:$M$4,0),IF($K$6=aux!$N$2,1)+IF($K$6=aux!$O$2,2)+IF($K$6=aux!$P$2,3)+IF($K$6=aux!$Q$2,4))*$D52</f>
        <v>37.028571428571425</v>
      </c>
      <c r="M52" s="9">
        <f>INDEX(aux!$N$3:$Q$4,MATCH(M$7,aux!$M$3:$M$4,0),IF($K$6=aux!$N$2,1)+IF($K$6=aux!$O$2,2)+IF($K$6=aux!$P$2,3)+IF($K$6=aux!$Q$2,4))*$C52</f>
        <v>38.400000000000006</v>
      </c>
      <c r="N52" s="37">
        <f>INDEX(aux!$N$3:$Q$4,MATCH(N$7,aux!$M$3:$M$4,0),IF($K$6=aux!$N$2,1)+IF($K$6=aux!$O$2,2)+IF($K$6=aux!$P$2,3)+IF($K$6=aux!$Q$2,4))*$D52</f>
        <v>49.371428571428574</v>
      </c>
      <c r="O52" s="9">
        <f>INDEX(aux!$N$3:$Q$4,MATCH(O$7,aux!$M$3:$M$4,0),IF($O$6=aux!$N$2,1)+IF($O$6=aux!$O$2,2)+IF($O$6=aux!$P$2,3)+IF($O$6=aux!$Q$2,4))*$C52</f>
        <v>31.200000000000003</v>
      </c>
      <c r="P52" s="9">
        <f>INDEX(aux!$N$3:$Q$4,MATCH(P$7,aux!$M$3:$M$4,0),IF($O$6=aux!$N$2,1)+IF($O$6=aux!$O$2,2)+IF($O$6=aux!$P$2,3)+IF($O$6=aux!$Q$2,4))*$D52</f>
        <v>40.114285714285714</v>
      </c>
      <c r="Q52" s="9">
        <f>INDEX(aux!$N$3:$Q$4,MATCH(Q$7,aux!$M$3:$M$4,0),IF($O$6=aux!$N$2,1)+IF($O$6=aux!$O$2,2)+IF($O$6=aux!$P$2,3)+IF($O$6=aux!$Q$2,4))*$C52</f>
        <v>43.2</v>
      </c>
      <c r="R52" s="37">
        <f>INDEX(aux!$N$3:$Q$4,MATCH(R$7,aux!$M$3:$M$4,0),IF($O$6=aux!$N$2,1)+IF($O$6=aux!$O$2,2)+IF($O$6=aux!$P$2,3)+IF($O$6=aux!$Q$2,4))*$D52</f>
        <v>55.542857142857144</v>
      </c>
      <c r="S52" s="9">
        <f>INDEX(aux!$N$3:$Q$4,MATCH(S$7,aux!$M$3:$M$4,0),IF($S$6=aux!$N$2,1)+IF($S$6=aux!$O$2,2)+IF($S$6=aux!$P$2,3)+IF($S$6=aux!$Q$2,4))*$C52</f>
        <v>33.599999999999994</v>
      </c>
      <c r="T52" s="9">
        <f>INDEX(aux!$N$3:$Q$4,MATCH(T$7,aux!$M$3:$M$4,0),IF($S$6=aux!$N$2,1)+IF($S$6=aux!$O$2,2)+IF($S$6=aux!$P$2,3)+IF($S$6=aux!$Q$2,4))*$D52</f>
        <v>43.199999999999996</v>
      </c>
      <c r="U52" s="9">
        <f>INDEX(aux!$N$3:$Q$4,MATCH(U$7,aux!$M$3:$M$4,0),IF($S$6=aux!$N$2,1)+IF($S$6=aux!$O$2,2)+IF($S$6=aux!$P$2,3)+IF($S$6=aux!$Q$2,4))*$C52</f>
        <v>48</v>
      </c>
      <c r="V52" s="15">
        <f>INDEX(aux!$N$3:$Q$4,MATCH(V$7,aux!$M$3:$M$4,0),IF($S$6=aux!$N$2,1)+IF($S$6=aux!$O$2,2)+IF($S$6=aux!$P$2,3)+IF($S$6=aux!$Q$2,4))*$D52</f>
        <v>61.714285714285715</v>
      </c>
    </row>
    <row r="53" spans="2:22" x14ac:dyDescent="0.25">
      <c r="B53" s="14">
        <v>10</v>
      </c>
      <c r="C53" s="41">
        <f>INDEX(aux!$W$2:$W$3,MATCH($B$7,aux!$V$2:$V$3,0))*$B53/10+MAX(INDEX(aux!$K$2:$K$3,MATCH(C$7,aux!$I$2:$I$3,0))*(IF(C$8=aux!$F$2,aux!$F$3,aux!$G$3))*INDEX(aux!$B$3:$C$7,MATCH($B$47,aux!$A$3:$A$7,0),(IF($B$6=aux!$B$2,1,2)))*($B53/10)^2,INDEX(aux!$K$2:$K$3,MATCH(C$7,aux!$I$2:$I$3,0))*VALUE(RIGHT($B$6,3))/(IF(C$8=aux!$F$2,aux!$F$4,aux!$G$4))*$B53/10,10*$B53/10,15)</f>
        <v>30</v>
      </c>
      <c r="D53" s="5">
        <f>INDEX(aux!$W$2:$W$3,MATCH($B$7,aux!$V$2:$V$3,0))*$B53/10+MAX(INDEX(aux!$K$2:$K$3,MATCH(D$7,aux!$I$2:$I$3,0))*(IF(D$8=aux!$F$2,aux!$F$3,aux!$G$3))*INDEX(aux!$B$3:$C$7,MATCH($B$47,aux!$A$3:$A$7,0),(IF($B$6=aux!$B$2,1,2)))*($B53/10)^2,INDEX(aux!$K$2:$K$3,MATCH(D$7,aux!$I$2:$I$3,0))*VALUE(RIGHT($B$6,3))/(IF(D$8=aux!$F$2,aux!$F$4,aux!$G$4))*$B53/10,10*$B53/10,15)</f>
        <v>38.571428571428569</v>
      </c>
      <c r="E53" s="5">
        <f>INDEX(aux!$W$2:$W$3,MATCH($B$7,aux!$V$2:$V$3,0))*$B53/10+MAX(INDEX(aux!$K$2:$K$3,MATCH(E$7,aux!$I$2:$I$3,0))*(IF(E$8=aux!$F$2,aux!$F$3,aux!$G$3))*INDEX(aux!$B$3:$C$7,MATCH($B$47,aux!$A$3:$A$7,0),(IF($B$6=aux!$B$2,1,2)))*($B53/10)^2,INDEX(aux!$K$2:$K$3,MATCH(E$7,aux!$I$2:$I$3,0))*VALUE(RIGHT($B$6,3))/(IF(E$8=aux!$F$2,aux!$F$4,aux!$G$4))*$B53/10,10*$B53/10,15)</f>
        <v>25</v>
      </c>
      <c r="F53" s="34">
        <f>INDEX(aux!$W$2:$W$3,MATCH($B$7,aux!$V$2:$V$3,0))*$B53/10+MAX(INDEX(aux!$K$2:$K$3,MATCH(F$7,aux!$I$2:$I$3,0))*(IF(F$8=aux!$F$2,aux!$F$3,aux!$G$3))*INDEX(aux!$B$3:$C$7,MATCH($B$47,aux!$A$3:$A$7,0),(IF($B$6=aux!$B$2,1,2)))*($B53/10)^2,INDEX(aux!$K$2:$K$3,MATCH(F$7,aux!$I$2:$I$3,0))*VALUE(RIGHT($B$6,3))/(IF(F$8=aux!$F$2,aux!$F$4,aux!$G$4))*$B53/10,10*$B53/10,15)</f>
        <v>30</v>
      </c>
      <c r="G53" s="9">
        <f>INDEX(aux!$N$3:$Q$4,MATCH(G$7,aux!$M$3:$M$4,0),IF($G$6=aux!$N$2,1)+IF($G$6=aux!$O$2,2)+IF($G$6=aux!$P$2,3)+IF($G$6=aux!$Q$2,4))*$C53</f>
        <v>30</v>
      </c>
      <c r="H53" s="9">
        <f>INDEX(aux!$N$3:$Q$4,MATCH(H$7,aux!$M$3:$M$4,0),IF($G$6=aux!$N$2,1)+IF($G$6=aux!$O$2,2)+IF($G$6=aux!$P$2,3)+IF($G$6=aux!$Q$2,4))*$D53</f>
        <v>38.571428571428569</v>
      </c>
      <c r="I53" s="9">
        <f>INDEX(aux!$N$3:$Q$4,MATCH(I$7,aux!$M$3:$M$4,0),IF($G$6=aux!$N$2,1)+IF($G$6=aux!$O$2,2)+IF($G$6=aux!$P$2,3)+IF($G$6=aux!$Q$2,4))*$C53</f>
        <v>30</v>
      </c>
      <c r="J53" s="37">
        <f>INDEX(aux!$N$3:$Q$4,MATCH(J$7,aux!$M$3:$M$4,0),IF($G$6=aux!$N$2,1)+IF($G$6=aux!$O$2,2)+IF($G$6=aux!$P$2,3)+IF($G$6=aux!$Q$2,4))*$D53</f>
        <v>38.571428571428569</v>
      </c>
      <c r="K53" s="9">
        <f>INDEX(aux!$N$3:$Q$4,MATCH(K$7,aux!$M$3:$M$4,0),IF($K$6=aux!$N$2,1)+IF($K$6=aux!$O$2,2)+IF($K$6=aux!$P$2,3)+IF($K$6=aux!$Q$2,4))*$C53</f>
        <v>36</v>
      </c>
      <c r="L53" s="9">
        <f>INDEX(aux!$N$3:$Q$4,MATCH(L$7,aux!$M$3:$M$4,0),IF($K$6=aux!$N$2,1)+IF($K$6=aux!$O$2,2)+IF($K$6=aux!$P$2,3)+IF($K$6=aux!$Q$2,4))*$D53</f>
        <v>46.285714285714285</v>
      </c>
      <c r="M53" s="9">
        <f>INDEX(aux!$N$3:$Q$4,MATCH(M$7,aux!$M$3:$M$4,0),IF($K$6=aux!$N$2,1)+IF($K$6=aux!$O$2,2)+IF($K$6=aux!$P$2,3)+IF($K$6=aux!$Q$2,4))*$C53</f>
        <v>48</v>
      </c>
      <c r="N53" s="37">
        <f>INDEX(aux!$N$3:$Q$4,MATCH(N$7,aux!$M$3:$M$4,0),IF($K$6=aux!$N$2,1)+IF($K$6=aux!$O$2,2)+IF($K$6=aux!$P$2,3)+IF($K$6=aux!$Q$2,4))*$D53</f>
        <v>61.714285714285715</v>
      </c>
      <c r="O53" s="9">
        <f>INDEX(aux!$N$3:$Q$4,MATCH(O$7,aux!$M$3:$M$4,0),IF($O$6=aux!$N$2,1)+IF($O$6=aux!$O$2,2)+IF($O$6=aux!$P$2,3)+IF($O$6=aux!$Q$2,4))*$C53</f>
        <v>39</v>
      </c>
      <c r="P53" s="9">
        <f>INDEX(aux!$N$3:$Q$4,MATCH(P$7,aux!$M$3:$M$4,0),IF($O$6=aux!$N$2,1)+IF($O$6=aux!$O$2,2)+IF($O$6=aux!$P$2,3)+IF($O$6=aux!$Q$2,4))*$D53</f>
        <v>50.142857142857139</v>
      </c>
      <c r="Q53" s="9">
        <f>INDEX(aux!$N$3:$Q$4,MATCH(Q$7,aux!$M$3:$M$4,0),IF($O$6=aux!$N$2,1)+IF($O$6=aux!$O$2,2)+IF($O$6=aux!$P$2,3)+IF($O$6=aux!$Q$2,4))*$C53</f>
        <v>54</v>
      </c>
      <c r="R53" s="37">
        <f>INDEX(aux!$N$3:$Q$4,MATCH(R$7,aux!$M$3:$M$4,0),IF($O$6=aux!$N$2,1)+IF($O$6=aux!$O$2,2)+IF($O$6=aux!$P$2,3)+IF($O$6=aux!$Q$2,4))*$D53</f>
        <v>69.428571428571431</v>
      </c>
      <c r="S53" s="9">
        <f>INDEX(aux!$N$3:$Q$4,MATCH(S$7,aux!$M$3:$M$4,0),IF($S$6=aux!$N$2,1)+IF($S$6=aux!$O$2,2)+IF($S$6=aux!$P$2,3)+IF($S$6=aux!$Q$2,4))*$C53</f>
        <v>42</v>
      </c>
      <c r="T53" s="9">
        <f>INDEX(aux!$N$3:$Q$4,MATCH(T$7,aux!$M$3:$M$4,0),IF($S$6=aux!$N$2,1)+IF($S$6=aux!$O$2,2)+IF($S$6=aux!$P$2,3)+IF($S$6=aux!$Q$2,4))*$D53</f>
        <v>53.999999999999993</v>
      </c>
      <c r="U53" s="9">
        <f>INDEX(aux!$N$3:$Q$4,MATCH(U$7,aux!$M$3:$M$4,0),IF($S$6=aux!$N$2,1)+IF($S$6=aux!$O$2,2)+IF($S$6=aux!$P$2,3)+IF($S$6=aux!$Q$2,4))*$C53</f>
        <v>60</v>
      </c>
      <c r="V53" s="15">
        <f>INDEX(aux!$N$3:$Q$4,MATCH(V$7,aux!$M$3:$M$4,0),IF($S$6=aux!$N$2,1)+IF($S$6=aux!$O$2,2)+IF($S$6=aux!$P$2,3)+IF($S$6=aux!$Q$2,4))*$D53</f>
        <v>77.142857142857139</v>
      </c>
    </row>
    <row r="54" spans="2:22" x14ac:dyDescent="0.25">
      <c r="B54" s="14">
        <v>12</v>
      </c>
      <c r="C54" s="41">
        <f>INDEX(aux!$W$2:$W$3,MATCH($B$7,aux!$V$2:$V$3,0))*$B54/10+MAX(INDEX(aux!$K$2:$K$3,MATCH(C$7,aux!$I$2:$I$3,0))*(IF(C$8=aux!$F$2,aux!$F$3,aux!$G$3))*INDEX(aux!$B$3:$C$7,MATCH($B$47,aux!$A$3:$A$7,0),(IF($B$6=aux!$B$2,1,2)))*($B54/10)^2,INDEX(aux!$K$2:$K$3,MATCH(C$7,aux!$I$2:$I$3,0))*VALUE(RIGHT($B$6,3))/(IF(C$8=aux!$F$2,aux!$F$4,aux!$G$4))*$B54/10,10*$B54/10,15)</f>
        <v>36</v>
      </c>
      <c r="D54" s="5">
        <f>INDEX(aux!$W$2:$W$3,MATCH($B$7,aux!$V$2:$V$3,0))*$B54/10+MAX(INDEX(aux!$K$2:$K$3,MATCH(D$7,aux!$I$2:$I$3,0))*(IF(D$8=aux!$F$2,aux!$F$3,aux!$G$3))*INDEX(aux!$B$3:$C$7,MATCH($B$47,aux!$A$3:$A$7,0),(IF($B$6=aux!$B$2,1,2)))*($B54/10)^2,INDEX(aux!$K$2:$K$3,MATCH(D$7,aux!$I$2:$I$3,0))*VALUE(RIGHT($B$6,3))/(IF(D$8=aux!$F$2,aux!$F$4,aux!$G$4))*$B54/10,10*$B54/10,15)</f>
        <v>46.285714285714292</v>
      </c>
      <c r="E54" s="5">
        <f>INDEX(aux!$W$2:$W$3,MATCH($B$7,aux!$V$2:$V$3,0))*$B54/10+MAX(INDEX(aux!$K$2:$K$3,MATCH(E$7,aux!$I$2:$I$3,0))*(IF(E$8=aux!$F$2,aux!$F$3,aux!$G$3))*INDEX(aux!$B$3:$C$7,MATCH($B$47,aux!$A$3:$A$7,0),(IF($B$6=aux!$B$2,1,2)))*($B54/10)^2,INDEX(aux!$K$2:$K$3,MATCH(E$7,aux!$I$2:$I$3,0))*VALUE(RIGHT($B$6,3))/(IF(E$8=aux!$F$2,aux!$F$4,aux!$G$4))*$B54/10,10*$B54/10,15)</f>
        <v>28.8</v>
      </c>
      <c r="F54" s="34">
        <f>INDEX(aux!$W$2:$W$3,MATCH($B$7,aux!$V$2:$V$3,0))*$B54/10+MAX(INDEX(aux!$K$2:$K$3,MATCH(F$7,aux!$I$2:$I$3,0))*(IF(F$8=aux!$F$2,aux!$F$3,aux!$G$3))*INDEX(aux!$B$3:$C$7,MATCH($B$47,aux!$A$3:$A$7,0),(IF($B$6=aux!$B$2,1,2)))*($B54/10)^2,INDEX(aux!$K$2:$K$3,MATCH(F$7,aux!$I$2:$I$3,0))*VALUE(RIGHT($B$6,3))/(IF(F$8=aux!$F$2,aux!$F$4,aux!$G$4))*$B54/10,10*$B54/10,15)</f>
        <v>36</v>
      </c>
      <c r="G54" s="9">
        <f>INDEX(aux!$N$3:$Q$4,MATCH(G$7,aux!$M$3:$M$4,0),IF($G$6=aux!$N$2,1)+IF($G$6=aux!$O$2,2)+IF($G$6=aux!$P$2,3)+IF($G$6=aux!$Q$2,4))*$C54</f>
        <v>36</v>
      </c>
      <c r="H54" s="9">
        <f>INDEX(aux!$N$3:$Q$4,MATCH(H$7,aux!$M$3:$M$4,0),IF($G$6=aux!$N$2,1)+IF($G$6=aux!$O$2,2)+IF($G$6=aux!$P$2,3)+IF($G$6=aux!$Q$2,4))*$D54</f>
        <v>46.285714285714292</v>
      </c>
      <c r="I54" s="9">
        <f>INDEX(aux!$N$3:$Q$4,MATCH(I$7,aux!$M$3:$M$4,0),IF($G$6=aux!$N$2,1)+IF($G$6=aux!$O$2,2)+IF($G$6=aux!$P$2,3)+IF($G$6=aux!$Q$2,4))*$C54</f>
        <v>36</v>
      </c>
      <c r="J54" s="37">
        <f>INDEX(aux!$N$3:$Q$4,MATCH(J$7,aux!$M$3:$M$4,0),IF($G$6=aux!$N$2,1)+IF($G$6=aux!$O$2,2)+IF($G$6=aux!$P$2,3)+IF($G$6=aux!$Q$2,4))*$D54</f>
        <v>46.285714285714292</v>
      </c>
      <c r="K54" s="9">
        <f>INDEX(aux!$N$3:$Q$4,MATCH(K$7,aux!$M$3:$M$4,0),IF($K$6=aux!$N$2,1)+IF($K$6=aux!$O$2,2)+IF($K$6=aux!$P$2,3)+IF($K$6=aux!$Q$2,4))*$C54</f>
        <v>43.199999999999996</v>
      </c>
      <c r="L54" s="9">
        <f>INDEX(aux!$N$3:$Q$4,MATCH(L$7,aux!$M$3:$M$4,0),IF($K$6=aux!$N$2,1)+IF($K$6=aux!$O$2,2)+IF($K$6=aux!$P$2,3)+IF($K$6=aux!$Q$2,4))*$D54</f>
        <v>55.542857142857152</v>
      </c>
      <c r="M54" s="9">
        <f>INDEX(aux!$N$3:$Q$4,MATCH(M$7,aux!$M$3:$M$4,0),IF($K$6=aux!$N$2,1)+IF($K$6=aux!$O$2,2)+IF($K$6=aux!$P$2,3)+IF($K$6=aux!$Q$2,4))*$C54</f>
        <v>57.6</v>
      </c>
      <c r="N54" s="37">
        <f>INDEX(aux!$N$3:$Q$4,MATCH(N$7,aux!$M$3:$M$4,0),IF($K$6=aux!$N$2,1)+IF($K$6=aux!$O$2,2)+IF($K$6=aux!$P$2,3)+IF($K$6=aux!$Q$2,4))*$D54</f>
        <v>74.057142857142864</v>
      </c>
      <c r="O54" s="9">
        <f>INDEX(aux!$N$3:$Q$4,MATCH(O$7,aux!$M$3:$M$4,0),IF($O$6=aux!$N$2,1)+IF($O$6=aux!$O$2,2)+IF($O$6=aux!$P$2,3)+IF($O$6=aux!$Q$2,4))*$C54</f>
        <v>46.800000000000004</v>
      </c>
      <c r="P54" s="9">
        <f>INDEX(aux!$N$3:$Q$4,MATCH(P$7,aux!$M$3:$M$4,0),IF($O$6=aux!$N$2,1)+IF($O$6=aux!$O$2,2)+IF($O$6=aux!$P$2,3)+IF($O$6=aux!$Q$2,4))*$D54</f>
        <v>60.171428571428578</v>
      </c>
      <c r="Q54" s="9">
        <f>INDEX(aux!$N$3:$Q$4,MATCH(Q$7,aux!$M$3:$M$4,0),IF($O$6=aux!$N$2,1)+IF($O$6=aux!$O$2,2)+IF($O$6=aux!$P$2,3)+IF($O$6=aux!$Q$2,4))*$C54</f>
        <v>64.8</v>
      </c>
      <c r="R54" s="37">
        <f>INDEX(aux!$N$3:$Q$4,MATCH(R$7,aux!$M$3:$M$4,0),IF($O$6=aux!$N$2,1)+IF($O$6=aux!$O$2,2)+IF($O$6=aux!$P$2,3)+IF($O$6=aux!$Q$2,4))*$D54</f>
        <v>83.314285714285731</v>
      </c>
      <c r="S54" s="9">
        <f>INDEX(aux!$N$3:$Q$4,MATCH(S$7,aux!$M$3:$M$4,0),IF($S$6=aux!$N$2,1)+IF($S$6=aux!$O$2,2)+IF($S$6=aux!$P$2,3)+IF($S$6=aux!$Q$2,4))*$C54</f>
        <v>50.4</v>
      </c>
      <c r="T54" s="9">
        <f>INDEX(aux!$N$3:$Q$4,MATCH(T$7,aux!$M$3:$M$4,0),IF($S$6=aux!$N$2,1)+IF($S$6=aux!$O$2,2)+IF($S$6=aux!$P$2,3)+IF($S$6=aux!$Q$2,4))*$D54</f>
        <v>64.800000000000011</v>
      </c>
      <c r="U54" s="9">
        <f>INDEX(aux!$N$3:$Q$4,MATCH(U$7,aux!$M$3:$M$4,0),IF($S$6=aux!$N$2,1)+IF($S$6=aux!$O$2,2)+IF($S$6=aux!$P$2,3)+IF($S$6=aux!$Q$2,4))*$C54</f>
        <v>72</v>
      </c>
      <c r="V54" s="15">
        <f>INDEX(aux!$N$3:$Q$4,MATCH(V$7,aux!$M$3:$M$4,0),IF($S$6=aux!$N$2,1)+IF($S$6=aux!$O$2,2)+IF($S$6=aux!$P$2,3)+IF($S$6=aux!$Q$2,4))*$D54</f>
        <v>92.571428571428584</v>
      </c>
    </row>
    <row r="55" spans="2:22" x14ac:dyDescent="0.25">
      <c r="B55" s="14">
        <v>14</v>
      </c>
      <c r="C55" s="41">
        <f>INDEX(aux!$W$2:$W$3,MATCH($B$7,aux!$V$2:$V$3,0))*$B55/10+MAX(INDEX(aux!$K$2:$K$3,MATCH(C$7,aux!$I$2:$I$3,0))*(IF(C$8=aux!$F$2,aux!$F$3,aux!$G$3))*INDEX(aux!$B$3:$C$7,MATCH($B$47,aux!$A$3:$A$7,0),(IF($B$6=aux!$B$2,1,2)))*($B55/10)^2,INDEX(aux!$K$2:$K$3,MATCH(C$7,aux!$I$2:$I$3,0))*VALUE(RIGHT($B$6,3))/(IF(C$8=aux!$F$2,aux!$F$4,aux!$G$4))*$B55/10,10*$B55/10,15)</f>
        <v>42</v>
      </c>
      <c r="D55" s="5">
        <f>INDEX(aux!$W$2:$W$3,MATCH($B$7,aux!$V$2:$V$3,0))*$B55/10+MAX(INDEX(aux!$K$2:$K$3,MATCH(D$7,aux!$I$2:$I$3,0))*(IF(D$8=aux!$F$2,aux!$F$3,aux!$G$3))*INDEX(aux!$B$3:$C$7,MATCH($B$47,aux!$A$3:$A$7,0),(IF($B$6=aux!$B$2,1,2)))*($B55/10)^2,INDEX(aux!$K$2:$K$3,MATCH(D$7,aux!$I$2:$I$3,0))*VALUE(RIGHT($B$6,3))/(IF(D$8=aux!$F$2,aux!$F$4,aux!$G$4))*$B55/10,10*$B55/10,15)</f>
        <v>54</v>
      </c>
      <c r="E55" s="5">
        <f>INDEX(aux!$W$2:$W$3,MATCH($B$7,aux!$V$2:$V$3,0))*$B55/10+MAX(INDEX(aux!$K$2:$K$3,MATCH(E$7,aux!$I$2:$I$3,0))*(IF(E$8=aux!$F$2,aux!$F$3,aux!$G$3))*INDEX(aux!$B$3:$C$7,MATCH($B$47,aux!$A$3:$A$7,0),(IF($B$6=aux!$B$2,1,2)))*($B55/10)^2,INDEX(aux!$K$2:$K$3,MATCH(E$7,aux!$I$2:$I$3,0))*VALUE(RIGHT($B$6,3))/(IF(E$8=aux!$F$2,aux!$F$4,aux!$G$4))*$B55/10,10*$B55/10,15)</f>
        <v>33.6</v>
      </c>
      <c r="F55" s="34">
        <f>INDEX(aux!$W$2:$W$3,MATCH($B$7,aux!$V$2:$V$3,0))*$B55/10+MAX(INDEX(aux!$K$2:$K$3,MATCH(F$7,aux!$I$2:$I$3,0))*(IF(F$8=aux!$F$2,aux!$F$3,aux!$G$3))*INDEX(aux!$B$3:$C$7,MATCH($B$47,aux!$A$3:$A$7,0),(IF($B$6=aux!$B$2,1,2)))*($B55/10)^2,INDEX(aux!$K$2:$K$3,MATCH(F$7,aux!$I$2:$I$3,0))*VALUE(RIGHT($B$6,3))/(IF(F$8=aux!$F$2,aux!$F$4,aux!$G$4))*$B55/10,10*$B55/10,15)</f>
        <v>42</v>
      </c>
      <c r="G55" s="9">
        <f>INDEX(aux!$N$3:$Q$4,MATCH(G$7,aux!$M$3:$M$4,0),IF($G$6=aux!$N$2,1)+IF($G$6=aux!$O$2,2)+IF($G$6=aux!$P$2,3)+IF($G$6=aux!$Q$2,4))*$C55</f>
        <v>42</v>
      </c>
      <c r="H55" s="9">
        <f>INDEX(aux!$N$3:$Q$4,MATCH(H$7,aux!$M$3:$M$4,0),IF($G$6=aux!$N$2,1)+IF($G$6=aux!$O$2,2)+IF($G$6=aux!$P$2,3)+IF($G$6=aux!$Q$2,4))*$D55</f>
        <v>54</v>
      </c>
      <c r="I55" s="9">
        <f>INDEX(aux!$N$3:$Q$4,MATCH(I$7,aux!$M$3:$M$4,0),IF($G$6=aux!$N$2,1)+IF($G$6=aux!$O$2,2)+IF($G$6=aux!$P$2,3)+IF($G$6=aux!$Q$2,4))*$C55</f>
        <v>42</v>
      </c>
      <c r="J55" s="37">
        <f>INDEX(aux!$N$3:$Q$4,MATCH(J$7,aux!$M$3:$M$4,0),IF($G$6=aux!$N$2,1)+IF($G$6=aux!$O$2,2)+IF($G$6=aux!$P$2,3)+IF($G$6=aux!$Q$2,4))*$D55</f>
        <v>54</v>
      </c>
      <c r="K55" s="9">
        <f>INDEX(aux!$N$3:$Q$4,MATCH(K$7,aux!$M$3:$M$4,0),IF($K$6=aux!$N$2,1)+IF($K$6=aux!$O$2,2)+IF($K$6=aux!$P$2,3)+IF($K$6=aux!$Q$2,4))*$C55</f>
        <v>50.4</v>
      </c>
      <c r="L55" s="9">
        <f>INDEX(aux!$N$3:$Q$4,MATCH(L$7,aux!$M$3:$M$4,0),IF($K$6=aux!$N$2,1)+IF($K$6=aux!$O$2,2)+IF($K$6=aux!$P$2,3)+IF($K$6=aux!$Q$2,4))*$D55</f>
        <v>64.8</v>
      </c>
      <c r="M55" s="9">
        <f>INDEX(aux!$N$3:$Q$4,MATCH(M$7,aux!$M$3:$M$4,0),IF($K$6=aux!$N$2,1)+IF($K$6=aux!$O$2,2)+IF($K$6=aux!$P$2,3)+IF($K$6=aux!$Q$2,4))*$C55</f>
        <v>67.2</v>
      </c>
      <c r="N55" s="37">
        <f>INDEX(aux!$N$3:$Q$4,MATCH(N$7,aux!$M$3:$M$4,0),IF($K$6=aux!$N$2,1)+IF($K$6=aux!$O$2,2)+IF($K$6=aux!$P$2,3)+IF($K$6=aux!$Q$2,4))*$D55</f>
        <v>86.4</v>
      </c>
      <c r="O55" s="9">
        <f>INDEX(aux!$N$3:$Q$4,MATCH(O$7,aux!$M$3:$M$4,0),IF($O$6=aux!$N$2,1)+IF($O$6=aux!$O$2,2)+IF($O$6=aux!$P$2,3)+IF($O$6=aux!$Q$2,4))*$C55</f>
        <v>54.6</v>
      </c>
      <c r="P55" s="9">
        <f>INDEX(aux!$N$3:$Q$4,MATCH(P$7,aux!$M$3:$M$4,0),IF($O$6=aux!$N$2,1)+IF($O$6=aux!$O$2,2)+IF($O$6=aux!$P$2,3)+IF($O$6=aux!$Q$2,4))*$D55</f>
        <v>70.2</v>
      </c>
      <c r="Q55" s="9">
        <f>INDEX(aux!$N$3:$Q$4,MATCH(Q$7,aux!$M$3:$M$4,0),IF($O$6=aux!$N$2,1)+IF($O$6=aux!$O$2,2)+IF($O$6=aux!$P$2,3)+IF($O$6=aux!$Q$2,4))*$C55</f>
        <v>75.600000000000009</v>
      </c>
      <c r="R55" s="37">
        <f>INDEX(aux!$N$3:$Q$4,MATCH(R$7,aux!$M$3:$M$4,0),IF($O$6=aux!$N$2,1)+IF($O$6=aux!$O$2,2)+IF($O$6=aux!$P$2,3)+IF($O$6=aux!$Q$2,4))*$D55</f>
        <v>97.2</v>
      </c>
      <c r="S55" s="9">
        <f>INDEX(aux!$N$3:$Q$4,MATCH(S$7,aux!$M$3:$M$4,0),IF($S$6=aux!$N$2,1)+IF($S$6=aux!$O$2,2)+IF($S$6=aux!$P$2,3)+IF($S$6=aux!$Q$2,4))*$C55</f>
        <v>58.8</v>
      </c>
      <c r="T55" s="9">
        <f>INDEX(aux!$N$3:$Q$4,MATCH(T$7,aux!$M$3:$M$4,0),IF($S$6=aux!$N$2,1)+IF($S$6=aux!$O$2,2)+IF($S$6=aux!$P$2,3)+IF($S$6=aux!$Q$2,4))*$D55</f>
        <v>75.599999999999994</v>
      </c>
      <c r="U55" s="9">
        <f>INDEX(aux!$N$3:$Q$4,MATCH(U$7,aux!$M$3:$M$4,0),IF($S$6=aux!$N$2,1)+IF($S$6=aux!$O$2,2)+IF($S$6=aux!$P$2,3)+IF($S$6=aux!$Q$2,4))*$C55</f>
        <v>84</v>
      </c>
      <c r="V55" s="15">
        <f>INDEX(aux!$N$3:$Q$4,MATCH(V$7,aux!$M$3:$M$4,0),IF($S$6=aux!$N$2,1)+IF($S$6=aux!$O$2,2)+IF($S$6=aux!$P$2,3)+IF($S$6=aux!$Q$2,4))*$D55</f>
        <v>108</v>
      </c>
    </row>
    <row r="56" spans="2:22" x14ac:dyDescent="0.25">
      <c r="B56" s="14">
        <v>16</v>
      </c>
      <c r="C56" s="41">
        <f>INDEX(aux!$W$2:$W$3,MATCH($B$7,aux!$V$2:$V$3,0))*$B56/10+MAX(INDEX(aux!$K$2:$K$3,MATCH(C$7,aux!$I$2:$I$3,0))*(IF(C$8=aux!$F$2,aux!$F$3,aux!$G$3))*INDEX(aux!$B$3:$C$7,MATCH($B$47,aux!$A$3:$A$7,0),(IF($B$6=aux!$B$2,1,2)))*($B56/10)^2,INDEX(aux!$K$2:$K$3,MATCH(C$7,aux!$I$2:$I$3,0))*VALUE(RIGHT($B$6,3))/(IF(C$8=aux!$F$2,aux!$F$4,aux!$G$4))*$B56/10,10*$B56/10,15)</f>
        <v>48</v>
      </c>
      <c r="D56" s="5">
        <f>INDEX(aux!$W$2:$W$3,MATCH($B$7,aux!$V$2:$V$3,0))*$B56/10+MAX(INDEX(aux!$K$2:$K$3,MATCH(D$7,aux!$I$2:$I$3,0))*(IF(D$8=aux!$F$2,aux!$F$3,aux!$G$3))*INDEX(aux!$B$3:$C$7,MATCH($B$47,aux!$A$3:$A$7,0),(IF($B$6=aux!$B$2,1,2)))*($B56/10)^2,INDEX(aux!$K$2:$K$3,MATCH(D$7,aux!$I$2:$I$3,0))*VALUE(RIGHT($B$6,3))/(IF(D$8=aux!$F$2,aux!$F$4,aux!$G$4))*$B56/10,10*$B56/10,15)</f>
        <v>61.714285714285715</v>
      </c>
      <c r="E56" s="5">
        <f>INDEX(aux!$W$2:$W$3,MATCH($B$7,aux!$V$2:$V$3,0))*$B56/10+MAX(INDEX(aux!$K$2:$K$3,MATCH(E$7,aux!$I$2:$I$3,0))*(IF(E$8=aux!$F$2,aux!$F$3,aux!$G$3))*INDEX(aux!$B$3:$C$7,MATCH($B$47,aux!$A$3:$A$7,0),(IF($B$6=aux!$B$2,1,2)))*($B56/10)^2,INDEX(aux!$K$2:$K$3,MATCH(E$7,aux!$I$2:$I$3,0))*VALUE(RIGHT($B$6,3))/(IF(E$8=aux!$F$2,aux!$F$4,aux!$G$4))*$B56/10,10*$B56/10,15)</f>
        <v>38.4</v>
      </c>
      <c r="F56" s="34">
        <f>INDEX(aux!$W$2:$W$3,MATCH($B$7,aux!$V$2:$V$3,0))*$B56/10+MAX(INDEX(aux!$K$2:$K$3,MATCH(F$7,aux!$I$2:$I$3,0))*(IF(F$8=aux!$F$2,aux!$F$3,aux!$G$3))*INDEX(aux!$B$3:$C$7,MATCH($B$47,aux!$A$3:$A$7,0),(IF($B$6=aux!$B$2,1,2)))*($B56/10)^2,INDEX(aux!$K$2:$K$3,MATCH(F$7,aux!$I$2:$I$3,0))*VALUE(RIGHT($B$6,3))/(IF(F$8=aux!$F$2,aux!$F$4,aux!$G$4))*$B56/10,10*$B56/10,15)</f>
        <v>48</v>
      </c>
      <c r="G56" s="9">
        <f>INDEX(aux!$N$3:$Q$4,MATCH(G$7,aux!$M$3:$M$4,0),IF($G$6=aux!$N$2,1)+IF($G$6=aux!$O$2,2)+IF($G$6=aux!$P$2,3)+IF($G$6=aux!$Q$2,4))*$C56</f>
        <v>48</v>
      </c>
      <c r="H56" s="9">
        <f>INDEX(aux!$N$3:$Q$4,MATCH(H$7,aux!$M$3:$M$4,0),IF($G$6=aux!$N$2,1)+IF($G$6=aux!$O$2,2)+IF($G$6=aux!$P$2,3)+IF($G$6=aux!$Q$2,4))*$D56</f>
        <v>61.714285714285715</v>
      </c>
      <c r="I56" s="9">
        <f>INDEX(aux!$N$3:$Q$4,MATCH(I$7,aux!$M$3:$M$4,0),IF($G$6=aux!$N$2,1)+IF($G$6=aux!$O$2,2)+IF($G$6=aux!$P$2,3)+IF($G$6=aux!$Q$2,4))*$C56</f>
        <v>48</v>
      </c>
      <c r="J56" s="37">
        <f>INDEX(aux!$N$3:$Q$4,MATCH(J$7,aux!$M$3:$M$4,0),IF($G$6=aux!$N$2,1)+IF($G$6=aux!$O$2,2)+IF($G$6=aux!$P$2,3)+IF($G$6=aux!$Q$2,4))*$D56</f>
        <v>61.714285714285715</v>
      </c>
      <c r="K56" s="9">
        <f>INDEX(aux!$N$3:$Q$4,MATCH(K$7,aux!$M$3:$M$4,0),IF($K$6=aux!$N$2,1)+IF($K$6=aux!$O$2,2)+IF($K$6=aux!$P$2,3)+IF($K$6=aux!$Q$2,4))*$C56</f>
        <v>57.599999999999994</v>
      </c>
      <c r="L56" s="9">
        <f>INDEX(aux!$N$3:$Q$4,MATCH(L$7,aux!$M$3:$M$4,0),IF($K$6=aux!$N$2,1)+IF($K$6=aux!$O$2,2)+IF($K$6=aux!$P$2,3)+IF($K$6=aux!$Q$2,4))*$D56</f>
        <v>74.05714285714285</v>
      </c>
      <c r="M56" s="9">
        <f>INDEX(aux!$N$3:$Q$4,MATCH(M$7,aux!$M$3:$M$4,0),IF($K$6=aux!$N$2,1)+IF($K$6=aux!$O$2,2)+IF($K$6=aux!$P$2,3)+IF($K$6=aux!$Q$2,4))*$C56</f>
        <v>76.800000000000011</v>
      </c>
      <c r="N56" s="37">
        <f>INDEX(aux!$N$3:$Q$4,MATCH(N$7,aux!$M$3:$M$4,0),IF($K$6=aux!$N$2,1)+IF($K$6=aux!$O$2,2)+IF($K$6=aux!$P$2,3)+IF($K$6=aux!$Q$2,4))*$D56</f>
        <v>98.742857142857147</v>
      </c>
      <c r="O56" s="9">
        <f>INDEX(aux!$N$3:$Q$4,MATCH(O$7,aux!$M$3:$M$4,0),IF($O$6=aux!$N$2,1)+IF($O$6=aux!$O$2,2)+IF($O$6=aux!$P$2,3)+IF($O$6=aux!$Q$2,4))*$C56</f>
        <v>62.400000000000006</v>
      </c>
      <c r="P56" s="9">
        <f>INDEX(aux!$N$3:$Q$4,MATCH(P$7,aux!$M$3:$M$4,0),IF($O$6=aux!$N$2,1)+IF($O$6=aux!$O$2,2)+IF($O$6=aux!$P$2,3)+IF($O$6=aux!$Q$2,4))*$D56</f>
        <v>80.228571428571428</v>
      </c>
      <c r="Q56" s="9">
        <f>INDEX(aux!$N$3:$Q$4,MATCH(Q$7,aux!$M$3:$M$4,0),IF($O$6=aux!$N$2,1)+IF($O$6=aux!$O$2,2)+IF($O$6=aux!$P$2,3)+IF($O$6=aux!$Q$2,4))*$C56</f>
        <v>86.4</v>
      </c>
      <c r="R56" s="37">
        <f>INDEX(aux!$N$3:$Q$4,MATCH(R$7,aux!$M$3:$M$4,0),IF($O$6=aux!$N$2,1)+IF($O$6=aux!$O$2,2)+IF($O$6=aux!$P$2,3)+IF($O$6=aux!$Q$2,4))*$D56</f>
        <v>111.08571428571429</v>
      </c>
      <c r="S56" s="9">
        <f>INDEX(aux!$N$3:$Q$4,MATCH(S$7,aux!$M$3:$M$4,0),IF($S$6=aux!$N$2,1)+IF($S$6=aux!$O$2,2)+IF($S$6=aux!$P$2,3)+IF($S$6=aux!$Q$2,4))*$C56</f>
        <v>67.199999999999989</v>
      </c>
      <c r="T56" s="9">
        <f>INDEX(aux!$N$3:$Q$4,MATCH(T$7,aux!$M$3:$M$4,0),IF($S$6=aux!$N$2,1)+IF($S$6=aux!$O$2,2)+IF($S$6=aux!$P$2,3)+IF($S$6=aux!$Q$2,4))*$D56</f>
        <v>86.399999999999991</v>
      </c>
      <c r="U56" s="9">
        <f>INDEX(aux!$N$3:$Q$4,MATCH(U$7,aux!$M$3:$M$4,0),IF($S$6=aux!$N$2,1)+IF($S$6=aux!$O$2,2)+IF($S$6=aux!$P$2,3)+IF($S$6=aux!$Q$2,4))*$C56</f>
        <v>96</v>
      </c>
      <c r="V56" s="15">
        <f>INDEX(aux!$N$3:$Q$4,MATCH(V$7,aux!$M$3:$M$4,0),IF($S$6=aux!$N$2,1)+IF($S$6=aux!$O$2,2)+IF($S$6=aux!$P$2,3)+IF($S$6=aux!$Q$2,4))*$D56</f>
        <v>123.42857142857143</v>
      </c>
    </row>
    <row r="57" spans="2:22" x14ac:dyDescent="0.25">
      <c r="B57" s="14">
        <v>20</v>
      </c>
      <c r="C57" s="41">
        <f>INDEX(aux!$W$2:$W$3,MATCH($B$7,aux!$V$2:$V$3,0))*$B57/10+MAX(INDEX(aux!$K$2:$K$3,MATCH(C$7,aux!$I$2:$I$3,0))*(IF(C$8=aux!$F$2,aux!$F$3,aux!$G$3))*INDEX(aux!$B$3:$C$7,MATCH($B$47,aux!$A$3:$A$7,0),(IF($B$6=aux!$B$2,1,2)))*($B57/10)^2,INDEX(aux!$K$2:$K$3,MATCH(C$7,aux!$I$2:$I$3,0))*VALUE(RIGHT($B$6,3))/(IF(C$8=aux!$F$2,aux!$F$4,aux!$G$4))*$B57/10,10*$B57/10,15)</f>
        <v>60</v>
      </c>
      <c r="D57" s="5">
        <f>INDEX(aux!$W$2:$W$3,MATCH($B$7,aux!$V$2:$V$3,0))*$B57/10+MAX(INDEX(aux!$K$2:$K$3,MATCH(D$7,aux!$I$2:$I$3,0))*(IF(D$8=aux!$F$2,aux!$F$3,aux!$G$3))*INDEX(aux!$B$3:$C$7,MATCH($B$47,aux!$A$3:$A$7,0),(IF($B$6=aux!$B$2,1,2)))*($B57/10)^2,INDEX(aux!$K$2:$K$3,MATCH(D$7,aux!$I$2:$I$3,0))*VALUE(RIGHT($B$6,3))/(IF(D$8=aux!$F$2,aux!$F$4,aux!$G$4))*$B57/10,10*$B57/10,15)</f>
        <v>77.142857142857139</v>
      </c>
      <c r="E57" s="5">
        <f>INDEX(aux!$W$2:$W$3,MATCH($B$7,aux!$V$2:$V$3,0))*$B57/10+MAX(INDEX(aux!$K$2:$K$3,MATCH(E$7,aux!$I$2:$I$3,0))*(IF(E$8=aux!$F$2,aux!$F$3,aux!$G$3))*INDEX(aux!$B$3:$C$7,MATCH($B$47,aux!$A$3:$A$7,0),(IF($B$6=aux!$B$2,1,2)))*($B57/10)^2,INDEX(aux!$K$2:$K$3,MATCH(E$7,aux!$I$2:$I$3,0))*VALUE(RIGHT($B$6,3))/(IF(E$8=aux!$F$2,aux!$F$4,aux!$G$4))*$B57/10,10*$B57/10,15)</f>
        <v>48</v>
      </c>
      <c r="F57" s="34">
        <f>INDEX(aux!$W$2:$W$3,MATCH($B$7,aux!$V$2:$V$3,0))*$B57/10+MAX(INDEX(aux!$K$2:$K$3,MATCH(F$7,aux!$I$2:$I$3,0))*(IF(F$8=aux!$F$2,aux!$F$3,aux!$G$3))*INDEX(aux!$B$3:$C$7,MATCH($B$47,aux!$A$3:$A$7,0),(IF($B$6=aux!$B$2,1,2)))*($B57/10)^2,INDEX(aux!$K$2:$K$3,MATCH(F$7,aux!$I$2:$I$3,0))*VALUE(RIGHT($B$6,3))/(IF(F$8=aux!$F$2,aux!$F$4,aux!$G$4))*$B57/10,10*$B57/10,15)</f>
        <v>60</v>
      </c>
      <c r="G57" s="9">
        <f>INDEX(aux!$N$3:$Q$4,MATCH(G$7,aux!$M$3:$M$4,0),IF($G$6=aux!$N$2,1)+IF($G$6=aux!$O$2,2)+IF($G$6=aux!$P$2,3)+IF($G$6=aux!$Q$2,4))*$C57</f>
        <v>60</v>
      </c>
      <c r="H57" s="9">
        <f>INDEX(aux!$N$3:$Q$4,MATCH(H$7,aux!$M$3:$M$4,0),IF($G$6=aux!$N$2,1)+IF($G$6=aux!$O$2,2)+IF($G$6=aux!$P$2,3)+IF($G$6=aux!$Q$2,4))*$D57</f>
        <v>77.142857142857139</v>
      </c>
      <c r="I57" s="9">
        <f>INDEX(aux!$N$3:$Q$4,MATCH(I$7,aux!$M$3:$M$4,0),IF($G$6=aux!$N$2,1)+IF($G$6=aux!$O$2,2)+IF($G$6=aux!$P$2,3)+IF($G$6=aux!$Q$2,4))*$C57</f>
        <v>60</v>
      </c>
      <c r="J57" s="37">
        <f>INDEX(aux!$N$3:$Q$4,MATCH(J$7,aux!$M$3:$M$4,0),IF($G$6=aux!$N$2,1)+IF($G$6=aux!$O$2,2)+IF($G$6=aux!$P$2,3)+IF($G$6=aux!$Q$2,4))*$D57</f>
        <v>77.142857142857139</v>
      </c>
      <c r="K57" s="9">
        <f>INDEX(aux!$N$3:$Q$4,MATCH(K$7,aux!$M$3:$M$4,0),IF($K$6=aux!$N$2,1)+IF($K$6=aux!$O$2,2)+IF($K$6=aux!$P$2,3)+IF($K$6=aux!$Q$2,4))*$C57</f>
        <v>72</v>
      </c>
      <c r="L57" s="9">
        <f>INDEX(aux!$N$3:$Q$4,MATCH(L$7,aux!$M$3:$M$4,0),IF($K$6=aux!$N$2,1)+IF($K$6=aux!$O$2,2)+IF($K$6=aux!$P$2,3)+IF($K$6=aux!$Q$2,4))*$D57</f>
        <v>92.571428571428569</v>
      </c>
      <c r="M57" s="9">
        <f>INDEX(aux!$N$3:$Q$4,MATCH(M$7,aux!$M$3:$M$4,0),IF($K$6=aux!$N$2,1)+IF($K$6=aux!$O$2,2)+IF($K$6=aux!$P$2,3)+IF($K$6=aux!$Q$2,4))*$C57</f>
        <v>96</v>
      </c>
      <c r="N57" s="37">
        <f>INDEX(aux!$N$3:$Q$4,MATCH(N$7,aux!$M$3:$M$4,0),IF($K$6=aux!$N$2,1)+IF($K$6=aux!$O$2,2)+IF($K$6=aux!$P$2,3)+IF($K$6=aux!$Q$2,4))*$D57</f>
        <v>123.42857142857143</v>
      </c>
      <c r="O57" s="9">
        <f>INDEX(aux!$N$3:$Q$4,MATCH(O$7,aux!$M$3:$M$4,0),IF($O$6=aux!$N$2,1)+IF($O$6=aux!$O$2,2)+IF($O$6=aux!$P$2,3)+IF($O$6=aux!$Q$2,4))*$C57</f>
        <v>78</v>
      </c>
      <c r="P57" s="9">
        <f>INDEX(aux!$N$3:$Q$4,MATCH(P$7,aux!$M$3:$M$4,0),IF($O$6=aux!$N$2,1)+IF($O$6=aux!$O$2,2)+IF($O$6=aux!$P$2,3)+IF($O$6=aux!$Q$2,4))*$D57</f>
        <v>100.28571428571428</v>
      </c>
      <c r="Q57" s="9">
        <f>INDEX(aux!$N$3:$Q$4,MATCH(Q$7,aux!$M$3:$M$4,0),IF($O$6=aux!$N$2,1)+IF($O$6=aux!$O$2,2)+IF($O$6=aux!$P$2,3)+IF($O$6=aux!$Q$2,4))*$C57</f>
        <v>108</v>
      </c>
      <c r="R57" s="37">
        <f>INDEX(aux!$N$3:$Q$4,MATCH(R$7,aux!$M$3:$M$4,0),IF($O$6=aux!$N$2,1)+IF($O$6=aux!$O$2,2)+IF($O$6=aux!$P$2,3)+IF($O$6=aux!$Q$2,4))*$D57</f>
        <v>138.85714285714286</v>
      </c>
      <c r="S57" s="9">
        <f>INDEX(aux!$N$3:$Q$4,MATCH(S$7,aux!$M$3:$M$4,0),IF($S$6=aux!$N$2,1)+IF($S$6=aux!$O$2,2)+IF($S$6=aux!$P$2,3)+IF($S$6=aux!$Q$2,4))*$C57</f>
        <v>84</v>
      </c>
      <c r="T57" s="9">
        <f>INDEX(aux!$N$3:$Q$4,MATCH(T$7,aux!$M$3:$M$4,0),IF($S$6=aux!$N$2,1)+IF($S$6=aux!$O$2,2)+IF($S$6=aux!$P$2,3)+IF($S$6=aux!$Q$2,4))*$D57</f>
        <v>107.99999999999999</v>
      </c>
      <c r="U57" s="9">
        <f>INDEX(aux!$N$3:$Q$4,MATCH(U$7,aux!$M$3:$M$4,0),IF($S$6=aux!$N$2,1)+IF($S$6=aux!$O$2,2)+IF($S$6=aux!$P$2,3)+IF($S$6=aux!$Q$2,4))*$C57</f>
        <v>120</v>
      </c>
      <c r="V57" s="15">
        <f>INDEX(aux!$N$3:$Q$4,MATCH(V$7,aux!$M$3:$M$4,0),IF($S$6=aux!$N$2,1)+IF($S$6=aux!$O$2,2)+IF($S$6=aux!$P$2,3)+IF($S$6=aux!$Q$2,4))*$D57</f>
        <v>154.28571428571428</v>
      </c>
    </row>
    <row r="58" spans="2:22" x14ac:dyDescent="0.25">
      <c r="B58" s="14">
        <v>25</v>
      </c>
      <c r="C58" s="41">
        <f>INDEX(aux!$W$2:$W$3,MATCH($B$7,aux!$V$2:$V$3,0))*$B58/10+MAX(INDEX(aux!$K$2:$K$3,MATCH(C$7,aux!$I$2:$I$3,0))*(IF(C$8=aux!$F$2,aux!$F$3,aux!$G$3))*INDEX(aux!$B$3:$C$7,MATCH($B$47,aux!$A$3:$A$7,0),(IF($B$6=aux!$B$2,1,2)))*($B58/10)^2,INDEX(aux!$K$2:$K$3,MATCH(C$7,aux!$I$2:$I$3,0))*VALUE(RIGHT($B$6,3))/(IF(C$8=aux!$F$2,aux!$F$4,aux!$G$4))*$B58/10,10*$B58/10,15)</f>
        <v>75</v>
      </c>
      <c r="D58" s="5">
        <f>INDEX(aux!$W$2:$W$3,MATCH($B$7,aux!$V$2:$V$3,0))*$B58/10+MAX(INDEX(aux!$K$2:$K$3,MATCH(D$7,aux!$I$2:$I$3,0))*(IF(D$8=aux!$F$2,aux!$F$3,aux!$G$3))*INDEX(aux!$B$3:$C$7,MATCH($B$47,aux!$A$3:$A$7,0),(IF($B$6=aux!$B$2,1,2)))*($B58/10)^2,INDEX(aux!$K$2:$K$3,MATCH(D$7,aux!$I$2:$I$3,0))*VALUE(RIGHT($B$6,3))/(IF(D$8=aux!$F$2,aux!$F$4,aux!$G$4))*$B58/10,10*$B58/10,15)</f>
        <v>96.428571428571431</v>
      </c>
      <c r="E58" s="5">
        <f>INDEX(aux!$W$2:$W$3,MATCH($B$7,aux!$V$2:$V$3,0))*$B58/10+MAX(INDEX(aux!$K$2:$K$3,MATCH(E$7,aux!$I$2:$I$3,0))*(IF(E$8=aux!$F$2,aux!$F$3,aux!$G$3))*INDEX(aux!$B$3:$C$7,MATCH($B$47,aux!$A$3:$A$7,0),(IF($B$6=aux!$B$2,1,2)))*($B58/10)^2,INDEX(aux!$K$2:$K$3,MATCH(E$7,aux!$I$2:$I$3,0))*VALUE(RIGHT($B$6,3))/(IF(E$8=aux!$F$2,aux!$F$4,aux!$G$4))*$B58/10,10*$B58/10,15)</f>
        <v>60</v>
      </c>
      <c r="F58" s="34">
        <f>INDEX(aux!$W$2:$W$3,MATCH($B$7,aux!$V$2:$V$3,0))*$B58/10+MAX(INDEX(aux!$K$2:$K$3,MATCH(F$7,aux!$I$2:$I$3,0))*(IF(F$8=aux!$F$2,aux!$F$3,aux!$G$3))*INDEX(aux!$B$3:$C$7,MATCH($B$47,aux!$A$3:$A$7,0),(IF($B$6=aux!$B$2,1,2)))*($B58/10)^2,INDEX(aux!$K$2:$K$3,MATCH(F$7,aux!$I$2:$I$3,0))*VALUE(RIGHT($B$6,3))/(IF(F$8=aux!$F$2,aux!$F$4,aux!$G$4))*$B58/10,10*$B58/10,15)</f>
        <v>75</v>
      </c>
      <c r="G58" s="9">
        <f>INDEX(aux!$N$3:$Q$4,MATCH(G$7,aux!$M$3:$M$4,0),IF($G$6=aux!$N$2,1)+IF($G$6=aux!$O$2,2)+IF($G$6=aux!$P$2,3)+IF($G$6=aux!$Q$2,4))*$C58</f>
        <v>75</v>
      </c>
      <c r="H58" s="9">
        <f>INDEX(aux!$N$3:$Q$4,MATCH(H$7,aux!$M$3:$M$4,0),IF($G$6=aux!$N$2,1)+IF($G$6=aux!$O$2,2)+IF($G$6=aux!$P$2,3)+IF($G$6=aux!$Q$2,4))*$D58</f>
        <v>96.428571428571431</v>
      </c>
      <c r="I58" s="9">
        <f>INDEX(aux!$N$3:$Q$4,MATCH(I$7,aux!$M$3:$M$4,0),IF($G$6=aux!$N$2,1)+IF($G$6=aux!$O$2,2)+IF($G$6=aux!$P$2,3)+IF($G$6=aux!$Q$2,4))*$C58</f>
        <v>75</v>
      </c>
      <c r="J58" s="37">
        <f>INDEX(aux!$N$3:$Q$4,MATCH(J$7,aux!$M$3:$M$4,0),IF($G$6=aux!$N$2,1)+IF($G$6=aux!$O$2,2)+IF($G$6=aux!$P$2,3)+IF($G$6=aux!$Q$2,4))*$D58</f>
        <v>96.428571428571431</v>
      </c>
      <c r="K58" s="9">
        <f>INDEX(aux!$N$3:$Q$4,MATCH(K$7,aux!$M$3:$M$4,0),IF($K$6=aux!$N$2,1)+IF($K$6=aux!$O$2,2)+IF($K$6=aux!$P$2,3)+IF($K$6=aux!$Q$2,4))*$C58</f>
        <v>90</v>
      </c>
      <c r="L58" s="9">
        <f>INDEX(aux!$N$3:$Q$4,MATCH(L$7,aux!$M$3:$M$4,0),IF($K$6=aux!$N$2,1)+IF($K$6=aux!$O$2,2)+IF($K$6=aux!$P$2,3)+IF($K$6=aux!$Q$2,4))*$D58</f>
        <v>115.71428571428571</v>
      </c>
      <c r="M58" s="9">
        <f>INDEX(aux!$N$3:$Q$4,MATCH(M$7,aux!$M$3:$M$4,0),IF($K$6=aux!$N$2,1)+IF($K$6=aux!$O$2,2)+IF($K$6=aux!$P$2,3)+IF($K$6=aux!$Q$2,4))*$C58</f>
        <v>120</v>
      </c>
      <c r="N58" s="37">
        <f>INDEX(aux!$N$3:$Q$4,MATCH(N$7,aux!$M$3:$M$4,0),IF($K$6=aux!$N$2,1)+IF($K$6=aux!$O$2,2)+IF($K$6=aux!$P$2,3)+IF($K$6=aux!$Q$2,4))*$D58</f>
        <v>154.28571428571431</v>
      </c>
      <c r="O58" s="9">
        <f>INDEX(aux!$N$3:$Q$4,MATCH(O$7,aux!$M$3:$M$4,0),IF($O$6=aux!$N$2,1)+IF($O$6=aux!$O$2,2)+IF($O$6=aux!$P$2,3)+IF($O$6=aux!$Q$2,4))*$C58</f>
        <v>97.5</v>
      </c>
      <c r="P58" s="9">
        <f>INDEX(aux!$N$3:$Q$4,MATCH(P$7,aux!$M$3:$M$4,0),IF($O$6=aux!$N$2,1)+IF($O$6=aux!$O$2,2)+IF($O$6=aux!$P$2,3)+IF($O$6=aux!$Q$2,4))*$D58</f>
        <v>125.35714285714286</v>
      </c>
      <c r="Q58" s="9">
        <f>INDEX(aux!$N$3:$Q$4,MATCH(Q$7,aux!$M$3:$M$4,0),IF($O$6=aux!$N$2,1)+IF($O$6=aux!$O$2,2)+IF($O$6=aux!$P$2,3)+IF($O$6=aux!$Q$2,4))*$C58</f>
        <v>135</v>
      </c>
      <c r="R58" s="37">
        <f>INDEX(aux!$N$3:$Q$4,MATCH(R$7,aux!$M$3:$M$4,0),IF($O$6=aux!$N$2,1)+IF($O$6=aux!$O$2,2)+IF($O$6=aux!$P$2,3)+IF($O$6=aux!$Q$2,4))*$D58</f>
        <v>173.57142857142858</v>
      </c>
      <c r="S58" s="9">
        <f>INDEX(aux!$N$3:$Q$4,MATCH(S$7,aux!$M$3:$M$4,0),IF($S$6=aux!$N$2,1)+IF($S$6=aux!$O$2,2)+IF($S$6=aux!$P$2,3)+IF($S$6=aux!$Q$2,4))*$C58</f>
        <v>105</v>
      </c>
      <c r="T58" s="9">
        <f>INDEX(aux!$N$3:$Q$4,MATCH(T$7,aux!$M$3:$M$4,0),IF($S$6=aux!$N$2,1)+IF($S$6=aux!$O$2,2)+IF($S$6=aux!$P$2,3)+IF($S$6=aux!$Q$2,4))*$D58</f>
        <v>135</v>
      </c>
      <c r="U58" s="9">
        <f>INDEX(aux!$N$3:$Q$4,MATCH(U$7,aux!$M$3:$M$4,0),IF($S$6=aux!$N$2,1)+IF($S$6=aux!$O$2,2)+IF($S$6=aux!$P$2,3)+IF($S$6=aux!$Q$2,4))*$C58</f>
        <v>150</v>
      </c>
      <c r="V58" s="15">
        <f>INDEX(aux!$N$3:$Q$4,MATCH(V$7,aux!$M$3:$M$4,0),IF($S$6=aux!$N$2,1)+IF($S$6=aux!$O$2,2)+IF($S$6=aux!$P$2,3)+IF($S$6=aux!$Q$2,4))*$D58</f>
        <v>192.85714285714286</v>
      </c>
    </row>
    <row r="59" spans="2:22" ht="15.75" thickBot="1" x14ac:dyDescent="0.3">
      <c r="B59" s="16">
        <v>32</v>
      </c>
      <c r="C59" s="42">
        <f>INDEX(aux!$W$2:$W$3,MATCH($B$7,aux!$V$2:$V$3,0))*$B59/10+MAX(INDEX(aux!$K$2:$K$3,MATCH(C$7,aux!$I$2:$I$3,0))*(IF(C$8=aux!$F$2,aux!$F$3,aux!$G$3))*INDEX(aux!$B$3:$C$7,MATCH($B$47,aux!$A$3:$A$7,0),(IF($B$6=aux!$B$2,1,2)))*($B59/10)^2,INDEX(aux!$K$2:$K$3,MATCH(C$7,aux!$I$2:$I$3,0))*VALUE(RIGHT($B$6,3))/(IF(C$8=aux!$F$2,aux!$F$4,aux!$G$4))*$B59/10,10*$B59/10,15)</f>
        <v>113.92000000000002</v>
      </c>
      <c r="D59" s="17">
        <f>INDEX(aux!$W$2:$W$3,MATCH($B$7,aux!$V$2:$V$3,0))*$B59/10+MAX(INDEX(aux!$K$2:$K$3,MATCH(D$7,aux!$I$2:$I$3,0))*(IF(D$8=aux!$F$2,aux!$F$3,aux!$G$3))*INDEX(aux!$B$3:$C$7,MATCH($B$47,aux!$A$3:$A$7,0),(IF($B$6=aux!$B$2,1,2)))*($B59/10)^2,INDEX(aux!$K$2:$K$3,MATCH(D$7,aux!$I$2:$I$3,0))*VALUE(RIGHT($B$6,3))/(IF(D$8=aux!$F$2,aux!$F$4,aux!$G$4))*$B59/10,10*$B59/10,15)</f>
        <v>146.68800000000002</v>
      </c>
      <c r="E59" s="17">
        <f>INDEX(aux!$W$2:$W$3,MATCH($B$7,aux!$V$2:$V$3,0))*$B59/10+MAX(INDEX(aux!$K$2:$K$3,MATCH(E$7,aux!$I$2:$I$3,0))*(IF(E$8=aux!$F$2,aux!$F$3,aux!$G$3))*INDEX(aux!$B$3:$C$7,MATCH($B$47,aux!$A$3:$A$7,0),(IF($B$6=aux!$B$2,1,2)))*($B59/10)^2,INDEX(aux!$K$2:$K$3,MATCH(E$7,aux!$I$2:$I$3,0))*VALUE(RIGHT($B$6,3))/(IF(E$8=aux!$F$2,aux!$F$4,aux!$G$4))*$B59/10,10*$B59/10,15)</f>
        <v>89.344000000000008</v>
      </c>
      <c r="F59" s="35">
        <f>INDEX(aux!$W$2:$W$3,MATCH($B$7,aux!$V$2:$V$3,0))*$B59/10+MAX(INDEX(aux!$K$2:$K$3,MATCH(F$7,aux!$I$2:$I$3,0))*(IF(F$8=aux!$F$2,aux!$F$3,aux!$G$3))*INDEX(aux!$B$3:$C$7,MATCH($B$47,aux!$A$3:$A$7,0),(IF($B$6=aux!$B$2,1,2)))*($B59/10)^2,INDEX(aux!$K$2:$K$3,MATCH(F$7,aux!$I$2:$I$3,0))*VALUE(RIGHT($B$6,3))/(IF(F$8=aux!$F$2,aux!$F$4,aux!$G$4))*$B59/10,10*$B59/10,15)</f>
        <v>112.28160000000001</v>
      </c>
      <c r="G59" s="18">
        <f>INDEX(aux!$N$3:$Q$4,MATCH(G$7,aux!$M$3:$M$4,0),IF($G$6=aux!$N$2,1)+IF($G$6=aux!$O$2,2)+IF($G$6=aux!$P$2,3)+IF($G$6=aux!$Q$2,4))*$C59</f>
        <v>113.92000000000002</v>
      </c>
      <c r="H59" s="18">
        <f>INDEX(aux!$N$3:$Q$4,MATCH(H$7,aux!$M$3:$M$4,0),IF($G$6=aux!$N$2,1)+IF($G$6=aux!$O$2,2)+IF($G$6=aux!$P$2,3)+IF($G$6=aux!$Q$2,4))*$D59</f>
        <v>146.68800000000002</v>
      </c>
      <c r="I59" s="18">
        <f>INDEX(aux!$N$3:$Q$4,MATCH(I$7,aux!$M$3:$M$4,0),IF($G$6=aux!$N$2,1)+IF($G$6=aux!$O$2,2)+IF($G$6=aux!$P$2,3)+IF($G$6=aux!$Q$2,4))*$C59</f>
        <v>113.92000000000002</v>
      </c>
      <c r="J59" s="38">
        <f>INDEX(aux!$N$3:$Q$4,MATCH(J$7,aux!$M$3:$M$4,0),IF($G$6=aux!$N$2,1)+IF($G$6=aux!$O$2,2)+IF($G$6=aux!$P$2,3)+IF($G$6=aux!$Q$2,4))*$D59</f>
        <v>146.68800000000002</v>
      </c>
      <c r="K59" s="18">
        <f>INDEX(aux!$N$3:$Q$4,MATCH(K$7,aux!$M$3:$M$4,0),IF($K$6=aux!$N$2,1)+IF($K$6=aux!$O$2,2)+IF($K$6=aux!$P$2,3)+IF($K$6=aux!$Q$2,4))*$C59</f>
        <v>136.70400000000001</v>
      </c>
      <c r="L59" s="18">
        <f>INDEX(aux!$N$3:$Q$4,MATCH(L$7,aux!$M$3:$M$4,0),IF($K$6=aux!$N$2,1)+IF($K$6=aux!$O$2,2)+IF($K$6=aux!$P$2,3)+IF($K$6=aux!$Q$2,4))*$D59</f>
        <v>176.02560000000003</v>
      </c>
      <c r="M59" s="18">
        <f>INDEX(aux!$N$3:$Q$4,MATCH(M$7,aux!$M$3:$M$4,0),IF($K$6=aux!$N$2,1)+IF($K$6=aux!$O$2,2)+IF($K$6=aux!$P$2,3)+IF($K$6=aux!$Q$2,4))*$C59</f>
        <v>182.27200000000005</v>
      </c>
      <c r="N59" s="38">
        <f>INDEX(aux!$N$3:$Q$4,MATCH(N$7,aux!$M$3:$M$4,0),IF($K$6=aux!$N$2,1)+IF($K$6=aux!$O$2,2)+IF($K$6=aux!$P$2,3)+IF($K$6=aux!$Q$2,4))*$D59</f>
        <v>234.70080000000004</v>
      </c>
      <c r="O59" s="18">
        <f>INDEX(aux!$N$3:$Q$4,MATCH(O$7,aux!$M$3:$M$4,0),IF($O$6=aux!$N$2,1)+IF($O$6=aux!$O$2,2)+IF($O$6=aux!$P$2,3)+IF($O$6=aux!$Q$2,4))*$C59</f>
        <v>148.09600000000003</v>
      </c>
      <c r="P59" s="18">
        <f>INDEX(aux!$N$3:$Q$4,MATCH(P$7,aux!$M$3:$M$4,0),IF($O$6=aux!$N$2,1)+IF($O$6=aux!$O$2,2)+IF($O$6=aux!$P$2,3)+IF($O$6=aux!$Q$2,4))*$D59</f>
        <v>190.69440000000003</v>
      </c>
      <c r="Q59" s="18">
        <f>INDEX(aux!$N$3:$Q$4,MATCH(Q$7,aux!$M$3:$M$4,0),IF($O$6=aux!$N$2,1)+IF($O$6=aux!$O$2,2)+IF($O$6=aux!$P$2,3)+IF($O$6=aux!$Q$2,4))*$C59</f>
        <v>205.05600000000004</v>
      </c>
      <c r="R59" s="38">
        <f>INDEX(aux!$N$3:$Q$4,MATCH(R$7,aux!$M$3:$M$4,0),IF($O$6=aux!$N$2,1)+IF($O$6=aux!$O$2,2)+IF($O$6=aux!$P$2,3)+IF($O$6=aux!$Q$2,4))*$D59</f>
        <v>264.03840000000002</v>
      </c>
      <c r="S59" s="18">
        <f>INDEX(aux!$N$3:$Q$4,MATCH(S$7,aux!$M$3:$M$4,0),IF($S$6=aux!$N$2,1)+IF($S$6=aux!$O$2,2)+IF($S$6=aux!$P$2,3)+IF($S$6=aux!$Q$2,4))*$C59</f>
        <v>159.488</v>
      </c>
      <c r="T59" s="18">
        <f>INDEX(aux!$N$3:$Q$4,MATCH(T$7,aux!$M$3:$M$4,0),IF($S$6=aux!$N$2,1)+IF($S$6=aux!$O$2,2)+IF($S$6=aux!$P$2,3)+IF($S$6=aux!$Q$2,4))*$D59</f>
        <v>205.36320000000001</v>
      </c>
      <c r="U59" s="18">
        <f>INDEX(aux!$N$3:$Q$4,MATCH(U$7,aux!$M$3:$M$4,0),IF($S$6=aux!$N$2,1)+IF($S$6=aux!$O$2,2)+IF($S$6=aux!$P$2,3)+IF($S$6=aux!$Q$2,4))*$C59</f>
        <v>227.84000000000003</v>
      </c>
      <c r="V59" s="19">
        <f>INDEX(aux!$N$3:$Q$4,MATCH(V$7,aux!$M$3:$M$4,0),IF($S$6=aux!$N$2,1)+IF($S$6=aux!$O$2,2)+IF($S$6=aux!$P$2,3)+IF($S$6=aux!$Q$2,4))*$D59</f>
        <v>293.37600000000003</v>
      </c>
    </row>
    <row r="60" spans="2:22" ht="15.75" thickBot="1" x14ac:dyDescent="0.3"/>
    <row r="61" spans="2:22" x14ac:dyDescent="0.25">
      <c r="B61" s="25" t="str">
        <f>aux!$A$7</f>
        <v>HA&gt;40</v>
      </c>
      <c r="C61" s="10" t="s">
        <v>19</v>
      </c>
      <c r="D61" s="10"/>
      <c r="E61" s="10"/>
      <c r="F61" s="30"/>
      <c r="G61" s="10" t="s">
        <v>17</v>
      </c>
      <c r="H61" s="10"/>
      <c r="I61" s="10"/>
      <c r="J61" s="30"/>
      <c r="K61" s="10" t="str">
        <f>G61</f>
        <v>SOLAPE (ls) [cm]</v>
      </c>
      <c r="L61" s="10"/>
      <c r="M61" s="10"/>
      <c r="N61" s="30"/>
      <c r="O61" s="10" t="str">
        <f>K61</f>
        <v>SOLAPE (ls) [cm]</v>
      </c>
      <c r="P61" s="10"/>
      <c r="Q61" s="10"/>
      <c r="R61" s="30"/>
      <c r="S61" s="10" t="str">
        <f>O61</f>
        <v>SOLAPE (ls) [cm]</v>
      </c>
      <c r="T61" s="10"/>
      <c r="U61" s="10"/>
      <c r="V61" s="11"/>
    </row>
    <row r="62" spans="2:22" x14ac:dyDescent="0.25">
      <c r="B62" s="26" t="str">
        <f>aux!$B$2</f>
        <v>B400</v>
      </c>
      <c r="C62" s="6" t="str">
        <f>aux!$I$1</f>
        <v>Tipo de anclaje y de carga</v>
      </c>
      <c r="D62" s="6"/>
      <c r="E62" s="6"/>
      <c r="F62" s="31"/>
      <c r="G62" s="8">
        <f>aux!$N$2</f>
        <v>0</v>
      </c>
      <c r="H62" s="6" t="str">
        <f>aux!$N$1</f>
        <v>Barras traccionadas / acero total</v>
      </c>
      <c r="I62" s="6"/>
      <c r="J62" s="31"/>
      <c r="K62" s="8">
        <f>aux!$O$2</f>
        <v>0.33</v>
      </c>
      <c r="L62" s="6" t="str">
        <f>H62</f>
        <v>Barras traccionadas / acero total</v>
      </c>
      <c r="M62" s="6"/>
      <c r="N62" s="31"/>
      <c r="O62" s="8">
        <f>aux!$P$2</f>
        <v>0.5</v>
      </c>
      <c r="P62" s="6" t="str">
        <f>L62</f>
        <v>Barras traccionadas / acero total</v>
      </c>
      <c r="Q62" s="6"/>
      <c r="R62" s="31"/>
      <c r="S62" s="8" t="str">
        <f>aux!$Q$2</f>
        <v>&gt;50%</v>
      </c>
      <c r="T62" s="6" t="str">
        <f>P62</f>
        <v>Barras traccionadas / acero total</v>
      </c>
      <c r="U62" s="6"/>
      <c r="V62" s="12"/>
    </row>
    <row r="63" spans="2:22" x14ac:dyDescent="0.25">
      <c r="B63" s="26" t="str">
        <f>aux!$V$3</f>
        <v>Con sismo</v>
      </c>
      <c r="C63" s="6" t="str">
        <f>aux!$I$2</f>
        <v>pat.gan.U(-)/prol.</v>
      </c>
      <c r="D63" s="7" t="str">
        <f>C63</f>
        <v>pat.gan.U(-)/prol.</v>
      </c>
      <c r="E63" s="6" t="str">
        <f>aux!$I$3</f>
        <v>pat.gan.U(+)/trans.</v>
      </c>
      <c r="F63" s="32" t="str">
        <f>E63</f>
        <v>pat.gan.U(+)/trans.</v>
      </c>
      <c r="G63" s="6" t="str">
        <f>aux!$M$4</f>
        <v>dtrans&gt;10Φ</v>
      </c>
      <c r="H63" s="7" t="str">
        <f>G63</f>
        <v>dtrans&gt;10Φ</v>
      </c>
      <c r="I63" s="6" t="str">
        <f>aux!$M$3</f>
        <v>dtrans&lt;10Φ</v>
      </c>
      <c r="J63" s="32" t="str">
        <f>I63</f>
        <v>dtrans&lt;10Φ</v>
      </c>
      <c r="K63" s="6" t="str">
        <f>G63</f>
        <v>dtrans&gt;10Φ</v>
      </c>
      <c r="L63" s="7" t="str">
        <f t="shared" ref="L63:N64" si="16">H63</f>
        <v>dtrans&gt;10Φ</v>
      </c>
      <c r="M63" s="6" t="str">
        <f t="shared" si="16"/>
        <v>dtrans&lt;10Φ</v>
      </c>
      <c r="N63" s="32" t="str">
        <f t="shared" si="16"/>
        <v>dtrans&lt;10Φ</v>
      </c>
      <c r="O63" s="6" t="str">
        <f>K63</f>
        <v>dtrans&gt;10Φ</v>
      </c>
      <c r="P63" s="7" t="str">
        <f t="shared" ref="P63:R64" si="17">L63</f>
        <v>dtrans&gt;10Φ</v>
      </c>
      <c r="Q63" s="6" t="str">
        <f t="shared" si="17"/>
        <v>dtrans&lt;10Φ</v>
      </c>
      <c r="R63" s="32" t="str">
        <f t="shared" si="17"/>
        <v>dtrans&lt;10Φ</v>
      </c>
      <c r="S63" s="6" t="str">
        <f>O63</f>
        <v>dtrans&gt;10Φ</v>
      </c>
      <c r="T63" s="7" t="str">
        <f t="shared" ref="T63:V64" si="18">P63</f>
        <v>dtrans&gt;10Φ</v>
      </c>
      <c r="U63" s="6" t="str">
        <f t="shared" si="18"/>
        <v>dtrans&lt;10Φ</v>
      </c>
      <c r="V63" s="13" t="str">
        <f t="shared" si="18"/>
        <v>dtrans&lt;10Φ</v>
      </c>
    </row>
    <row r="64" spans="2:22" x14ac:dyDescent="0.25">
      <c r="B64" s="27" t="s">
        <v>32</v>
      </c>
      <c r="C64" s="6" t="str">
        <f>aux!$F$2</f>
        <v>I</v>
      </c>
      <c r="D64" s="6" t="str">
        <f>aux!$G$2</f>
        <v>II</v>
      </c>
      <c r="E64" s="6" t="str">
        <f>C64</f>
        <v>I</v>
      </c>
      <c r="F64" s="31" t="str">
        <f>D64</f>
        <v>II</v>
      </c>
      <c r="G64" s="6" t="str">
        <f>C64</f>
        <v>I</v>
      </c>
      <c r="H64" s="6" t="str">
        <f t="shared" ref="H64:J64" si="19">D64</f>
        <v>II</v>
      </c>
      <c r="I64" s="6" t="str">
        <f t="shared" si="19"/>
        <v>I</v>
      </c>
      <c r="J64" s="31" t="str">
        <f t="shared" si="19"/>
        <v>II</v>
      </c>
      <c r="K64" s="6" t="str">
        <f>G64</f>
        <v>I</v>
      </c>
      <c r="L64" s="6" t="str">
        <f t="shared" si="16"/>
        <v>II</v>
      </c>
      <c r="M64" s="6" t="str">
        <f t="shared" si="16"/>
        <v>I</v>
      </c>
      <c r="N64" s="31" t="str">
        <f t="shared" si="16"/>
        <v>II</v>
      </c>
      <c r="O64" s="6" t="str">
        <f>K64</f>
        <v>I</v>
      </c>
      <c r="P64" s="6" t="str">
        <f t="shared" si="17"/>
        <v>II</v>
      </c>
      <c r="Q64" s="6" t="str">
        <f t="shared" si="17"/>
        <v>I</v>
      </c>
      <c r="R64" s="31" t="str">
        <f t="shared" si="17"/>
        <v>II</v>
      </c>
      <c r="S64" s="6" t="str">
        <f>O64</f>
        <v>I</v>
      </c>
      <c r="T64" s="6" t="str">
        <f t="shared" si="18"/>
        <v>II</v>
      </c>
      <c r="U64" s="6" t="str">
        <f t="shared" si="18"/>
        <v>I</v>
      </c>
      <c r="V64" s="12" t="str">
        <f t="shared" si="18"/>
        <v>II</v>
      </c>
    </row>
    <row r="65" spans="2:22" x14ac:dyDescent="0.25">
      <c r="B65" s="20">
        <v>6</v>
      </c>
      <c r="C65" s="40">
        <f>INDEX(aux!$W$2:$W$3,MATCH($B$7,aux!$V$2:$V$3,0))*$B65/10+MAX(INDEX(aux!$K$2:$K$3,MATCH(C$7,aux!$I$2:$I$3,0))*(IF(C$8=aux!$F$2,aux!$F$3,aux!$G$3))*INDEX(aux!$B$3:$C$7,MATCH($B$61,aux!$A$3:$A$7,0),(IF($B$6=aux!$B$2,1,2)))*($B65/10)^2,INDEX(aux!$K$2:$K$3,MATCH(C$7,aux!$I$2:$I$3,0))*VALUE(RIGHT($B$6,3))/(IF(C$8=aux!$F$2,aux!$F$4,aux!$G$4))*$B65/10,10*$B65/10,15)</f>
        <v>21</v>
      </c>
      <c r="D65" s="21">
        <f>INDEX(aux!$W$2:$W$3,MATCH($B$7,aux!$V$2:$V$3,0))*$B65/10+MAX(INDEX(aux!$K$2:$K$3,MATCH(D$7,aux!$I$2:$I$3,0))*(IF(D$8=aux!$F$2,aux!$F$3,aux!$G$3))*INDEX(aux!$B$3:$C$7,MATCH($B$61,aux!$A$3:$A$7,0),(IF($B$6=aux!$B$2,1,2)))*($B65/10)^2,INDEX(aux!$K$2:$K$3,MATCH(D$7,aux!$I$2:$I$3,0))*VALUE(RIGHT($B$6,3))/(IF(D$8=aux!$F$2,aux!$F$4,aux!$G$4))*$B65/10,10*$B65/10,15)</f>
        <v>23.142857142857146</v>
      </c>
      <c r="E65" s="21">
        <f>INDEX(aux!$W$2:$W$3,MATCH($B$7,aux!$V$2:$V$3,0))*$B65/10+MAX(INDEX(aux!$K$2:$K$3,MATCH(E$7,aux!$I$2:$I$3,0))*(IF(E$8=aux!$F$2,aux!$F$3,aux!$G$3))*INDEX(aux!$B$3:$C$7,MATCH($B$61,aux!$A$3:$A$7,0),(IF($B$6=aux!$B$2,1,2)))*($B65/10)^2,INDEX(aux!$K$2:$K$3,MATCH(E$7,aux!$I$2:$I$3,0))*VALUE(RIGHT($B$6,3))/(IF(E$8=aux!$F$2,aux!$F$4,aux!$G$4))*$B65/10,10*$B65/10,15)</f>
        <v>21</v>
      </c>
      <c r="F65" s="33">
        <f>INDEX(aux!$W$2:$W$3,MATCH($B$7,aux!$V$2:$V$3,0))*$B65/10+MAX(INDEX(aux!$K$2:$K$3,MATCH(F$7,aux!$I$2:$I$3,0))*(IF(F$8=aux!$F$2,aux!$F$3,aux!$G$3))*INDEX(aux!$B$3:$C$7,MATCH($B$61,aux!$A$3:$A$7,0),(IF($B$6=aux!$B$2,1,2)))*($B65/10)^2,INDEX(aux!$K$2:$K$3,MATCH(F$7,aux!$I$2:$I$3,0))*VALUE(RIGHT($B$6,3))/(IF(F$8=aux!$F$2,aux!$F$4,aux!$G$4))*$B65/10,10*$B65/10,15)</f>
        <v>21</v>
      </c>
      <c r="G65" s="22">
        <f>INDEX(aux!$N$3:$Q$4,MATCH(G$7,aux!$M$3:$M$4,0),IF($G$6=aux!$N$2,1)+IF($G$6=aux!$O$2,2)+IF($G$6=aux!$P$2,3)+IF($G$6=aux!$Q$2,4))*$C65</f>
        <v>21</v>
      </c>
      <c r="H65" s="22">
        <f>INDEX(aux!$N$3:$Q$4,MATCH(H$7,aux!$M$3:$M$4,0),IF($G$6=aux!$N$2,1)+IF($G$6=aux!$O$2,2)+IF($G$6=aux!$P$2,3)+IF($G$6=aux!$Q$2,4))*$D65</f>
        <v>23.142857142857146</v>
      </c>
      <c r="I65" s="22">
        <f>INDEX(aux!$N$3:$Q$4,MATCH(I$7,aux!$M$3:$M$4,0),IF($G$6=aux!$N$2,1)+IF($G$6=aux!$O$2,2)+IF($G$6=aux!$P$2,3)+IF($G$6=aux!$Q$2,4))*$C65</f>
        <v>21</v>
      </c>
      <c r="J65" s="36">
        <f>INDEX(aux!$N$3:$Q$4,MATCH(J$7,aux!$M$3:$M$4,0),IF($G$6=aux!$N$2,1)+IF($G$6=aux!$O$2,2)+IF($G$6=aux!$P$2,3)+IF($G$6=aux!$Q$2,4))*$D65</f>
        <v>23.142857142857146</v>
      </c>
      <c r="K65" s="22">
        <f>INDEX(aux!$N$3:$Q$4,MATCH(K$7,aux!$M$3:$M$4,0),IF($K$6=aux!$N$2,1)+IF($K$6=aux!$O$2,2)+IF($K$6=aux!$P$2,3)+IF($K$6=aux!$Q$2,4))*$C65</f>
        <v>25.2</v>
      </c>
      <c r="L65" s="22">
        <f>INDEX(aux!$N$3:$Q$4,MATCH(L$7,aux!$M$3:$M$4,0),IF($K$6=aux!$N$2,1)+IF($K$6=aux!$O$2,2)+IF($K$6=aux!$P$2,3)+IF($K$6=aux!$Q$2,4))*$D65</f>
        <v>27.771428571428576</v>
      </c>
      <c r="M65" s="22">
        <f>INDEX(aux!$N$3:$Q$4,MATCH(M$7,aux!$M$3:$M$4,0),IF($K$6=aux!$N$2,1)+IF($K$6=aux!$O$2,2)+IF($K$6=aux!$P$2,3)+IF($K$6=aux!$Q$2,4))*$C65</f>
        <v>33.6</v>
      </c>
      <c r="N65" s="36">
        <f>INDEX(aux!$N$3:$Q$4,MATCH(N$7,aux!$M$3:$M$4,0),IF($K$6=aux!$N$2,1)+IF($K$6=aux!$O$2,2)+IF($K$6=aux!$P$2,3)+IF($K$6=aux!$Q$2,4))*$D65</f>
        <v>37.028571428571432</v>
      </c>
      <c r="O65" s="22">
        <f>INDEX(aux!$N$3:$Q$4,MATCH(O$7,aux!$M$3:$M$4,0),IF($O$6=aux!$N$2,1)+IF($O$6=aux!$O$2,2)+IF($O$6=aux!$P$2,3)+IF($O$6=aux!$Q$2,4))*$C65</f>
        <v>27.3</v>
      </c>
      <c r="P65" s="22">
        <f>INDEX(aux!$N$3:$Q$4,MATCH(P$7,aux!$M$3:$M$4,0),IF($O$6=aux!$N$2,1)+IF($O$6=aux!$O$2,2)+IF($O$6=aux!$P$2,3)+IF($O$6=aux!$Q$2,4))*$D65</f>
        <v>30.085714285714289</v>
      </c>
      <c r="Q65" s="22">
        <f>INDEX(aux!$N$3:$Q$4,MATCH(Q$7,aux!$M$3:$M$4,0),IF($O$6=aux!$N$2,1)+IF($O$6=aux!$O$2,2)+IF($O$6=aux!$P$2,3)+IF($O$6=aux!$Q$2,4))*$C65</f>
        <v>37.800000000000004</v>
      </c>
      <c r="R65" s="36">
        <f>INDEX(aux!$N$3:$Q$4,MATCH(R$7,aux!$M$3:$M$4,0),IF($O$6=aux!$N$2,1)+IF($O$6=aux!$O$2,2)+IF($O$6=aux!$P$2,3)+IF($O$6=aux!$Q$2,4))*$D65</f>
        <v>41.657142857142865</v>
      </c>
      <c r="S65" s="22">
        <f>INDEX(aux!$N$3:$Q$4,MATCH(S$7,aux!$M$3:$M$4,0),IF($S$6=aux!$N$2,1)+IF($S$6=aux!$O$2,2)+IF($S$6=aux!$P$2,3)+IF($S$6=aux!$Q$2,4))*$C65</f>
        <v>29.4</v>
      </c>
      <c r="T65" s="22">
        <f>INDEX(aux!$N$3:$Q$4,MATCH(T$7,aux!$M$3:$M$4,0),IF($S$6=aux!$N$2,1)+IF($S$6=aux!$O$2,2)+IF($S$6=aux!$P$2,3)+IF($S$6=aux!$Q$2,4))*$D65</f>
        <v>32.400000000000006</v>
      </c>
      <c r="U65" s="22">
        <f>INDEX(aux!$N$3:$Q$4,MATCH(U$7,aux!$M$3:$M$4,0),IF($S$6=aux!$N$2,1)+IF($S$6=aux!$O$2,2)+IF($S$6=aux!$P$2,3)+IF($S$6=aux!$Q$2,4))*$C65</f>
        <v>42</v>
      </c>
      <c r="V65" s="23">
        <f>INDEX(aux!$N$3:$Q$4,MATCH(V$7,aux!$M$3:$M$4,0),IF($S$6=aux!$N$2,1)+IF($S$6=aux!$O$2,2)+IF($S$6=aux!$P$2,3)+IF($S$6=aux!$Q$2,4))*$D65</f>
        <v>46.285714285714292</v>
      </c>
    </row>
    <row r="66" spans="2:22" x14ac:dyDescent="0.25">
      <c r="B66" s="14">
        <v>8</v>
      </c>
      <c r="C66" s="41">
        <f>INDEX(aux!$W$2:$W$3,MATCH($B$7,aux!$V$2:$V$3,0))*$B66/10+MAX(INDEX(aux!$K$2:$K$3,MATCH(C$7,aux!$I$2:$I$3,0))*(IF(C$8=aux!$F$2,aux!$F$3,aux!$G$3))*INDEX(aux!$B$3:$C$7,MATCH($B$61,aux!$A$3:$A$7,0),(IF($B$6=aux!$B$2,1,2)))*($B66/10)^2,INDEX(aux!$K$2:$K$3,MATCH(C$7,aux!$I$2:$I$3,0))*VALUE(RIGHT($B$6,3))/(IF(C$8=aux!$F$2,aux!$F$4,aux!$G$4))*$B66/10,10*$B66/10,15)</f>
        <v>24</v>
      </c>
      <c r="D66" s="5">
        <f>INDEX(aux!$W$2:$W$3,MATCH($B$7,aux!$V$2:$V$3,0))*$B66/10+MAX(INDEX(aux!$K$2:$K$3,MATCH(D$7,aux!$I$2:$I$3,0))*(IF(D$8=aux!$F$2,aux!$F$3,aux!$G$3))*INDEX(aux!$B$3:$C$7,MATCH($B$61,aux!$A$3:$A$7,0),(IF($B$6=aux!$B$2,1,2)))*($B66/10)^2,INDEX(aux!$K$2:$K$3,MATCH(D$7,aux!$I$2:$I$3,0))*VALUE(RIGHT($B$6,3))/(IF(D$8=aux!$F$2,aux!$F$4,aux!$G$4))*$B66/10,10*$B66/10,15)</f>
        <v>30.857142857142858</v>
      </c>
      <c r="E66" s="5">
        <f>INDEX(aux!$W$2:$W$3,MATCH($B$7,aux!$V$2:$V$3,0))*$B66/10+MAX(INDEX(aux!$K$2:$K$3,MATCH(E$7,aux!$I$2:$I$3,0))*(IF(E$8=aux!$F$2,aux!$F$3,aux!$G$3))*INDEX(aux!$B$3:$C$7,MATCH($B$61,aux!$A$3:$A$7,0),(IF($B$6=aux!$B$2,1,2)))*($B66/10)^2,INDEX(aux!$K$2:$K$3,MATCH(E$7,aux!$I$2:$I$3,0))*VALUE(RIGHT($B$6,3))/(IF(E$8=aux!$F$2,aux!$F$4,aux!$G$4))*$B66/10,10*$B66/10,15)</f>
        <v>23</v>
      </c>
      <c r="F66" s="34">
        <f>INDEX(aux!$W$2:$W$3,MATCH($B$7,aux!$V$2:$V$3,0))*$B66/10+MAX(INDEX(aux!$K$2:$K$3,MATCH(F$7,aux!$I$2:$I$3,0))*(IF(F$8=aux!$F$2,aux!$F$3,aux!$G$3))*INDEX(aux!$B$3:$C$7,MATCH($B$61,aux!$A$3:$A$7,0),(IF($B$6=aux!$B$2,1,2)))*($B66/10)^2,INDEX(aux!$K$2:$K$3,MATCH(F$7,aux!$I$2:$I$3,0))*VALUE(RIGHT($B$6,3))/(IF(F$8=aux!$F$2,aux!$F$4,aux!$G$4))*$B66/10,10*$B66/10,15)</f>
        <v>24</v>
      </c>
      <c r="G66" s="9">
        <f>INDEX(aux!$N$3:$Q$4,MATCH(G$7,aux!$M$3:$M$4,0),IF($G$6=aux!$N$2,1)+IF($G$6=aux!$O$2,2)+IF($G$6=aux!$P$2,3)+IF($G$6=aux!$Q$2,4))*$C66</f>
        <v>24</v>
      </c>
      <c r="H66" s="9">
        <f>INDEX(aux!$N$3:$Q$4,MATCH(H$7,aux!$M$3:$M$4,0),IF($G$6=aux!$N$2,1)+IF($G$6=aux!$O$2,2)+IF($G$6=aux!$P$2,3)+IF($G$6=aux!$Q$2,4))*$D66</f>
        <v>30.857142857142858</v>
      </c>
      <c r="I66" s="9">
        <f>INDEX(aux!$N$3:$Q$4,MATCH(I$7,aux!$M$3:$M$4,0),IF($G$6=aux!$N$2,1)+IF($G$6=aux!$O$2,2)+IF($G$6=aux!$P$2,3)+IF($G$6=aux!$Q$2,4))*$C66</f>
        <v>24</v>
      </c>
      <c r="J66" s="37">
        <f>INDEX(aux!$N$3:$Q$4,MATCH(J$7,aux!$M$3:$M$4,0),IF($G$6=aux!$N$2,1)+IF($G$6=aux!$O$2,2)+IF($G$6=aux!$P$2,3)+IF($G$6=aux!$Q$2,4))*$D66</f>
        <v>30.857142857142858</v>
      </c>
      <c r="K66" s="9">
        <f>INDEX(aux!$N$3:$Q$4,MATCH(K$7,aux!$M$3:$M$4,0),IF($K$6=aux!$N$2,1)+IF($K$6=aux!$O$2,2)+IF($K$6=aux!$P$2,3)+IF($K$6=aux!$Q$2,4))*$C66</f>
        <v>28.799999999999997</v>
      </c>
      <c r="L66" s="9">
        <f>INDEX(aux!$N$3:$Q$4,MATCH(L$7,aux!$M$3:$M$4,0),IF($K$6=aux!$N$2,1)+IF($K$6=aux!$O$2,2)+IF($K$6=aux!$P$2,3)+IF($K$6=aux!$Q$2,4))*$D66</f>
        <v>37.028571428571425</v>
      </c>
      <c r="M66" s="9">
        <f>INDEX(aux!$N$3:$Q$4,MATCH(M$7,aux!$M$3:$M$4,0),IF($K$6=aux!$N$2,1)+IF($K$6=aux!$O$2,2)+IF($K$6=aux!$P$2,3)+IF($K$6=aux!$Q$2,4))*$C66</f>
        <v>38.400000000000006</v>
      </c>
      <c r="N66" s="37">
        <f>INDEX(aux!$N$3:$Q$4,MATCH(N$7,aux!$M$3:$M$4,0),IF($K$6=aux!$N$2,1)+IF($K$6=aux!$O$2,2)+IF($K$6=aux!$P$2,3)+IF($K$6=aux!$Q$2,4))*$D66</f>
        <v>49.371428571428574</v>
      </c>
      <c r="O66" s="9">
        <f>INDEX(aux!$N$3:$Q$4,MATCH(O$7,aux!$M$3:$M$4,0),IF($O$6=aux!$N$2,1)+IF($O$6=aux!$O$2,2)+IF($O$6=aux!$P$2,3)+IF($O$6=aux!$Q$2,4))*$C66</f>
        <v>31.200000000000003</v>
      </c>
      <c r="P66" s="9">
        <f>INDEX(aux!$N$3:$Q$4,MATCH(P$7,aux!$M$3:$M$4,0),IF($O$6=aux!$N$2,1)+IF($O$6=aux!$O$2,2)+IF($O$6=aux!$P$2,3)+IF($O$6=aux!$Q$2,4))*$D66</f>
        <v>40.114285714285714</v>
      </c>
      <c r="Q66" s="9">
        <f>INDEX(aux!$N$3:$Q$4,MATCH(Q$7,aux!$M$3:$M$4,0),IF($O$6=aux!$N$2,1)+IF($O$6=aux!$O$2,2)+IF($O$6=aux!$P$2,3)+IF($O$6=aux!$Q$2,4))*$C66</f>
        <v>43.2</v>
      </c>
      <c r="R66" s="37">
        <f>INDEX(aux!$N$3:$Q$4,MATCH(R$7,aux!$M$3:$M$4,0),IF($O$6=aux!$N$2,1)+IF($O$6=aux!$O$2,2)+IF($O$6=aux!$P$2,3)+IF($O$6=aux!$Q$2,4))*$D66</f>
        <v>55.542857142857144</v>
      </c>
      <c r="S66" s="9">
        <f>INDEX(aux!$N$3:$Q$4,MATCH(S$7,aux!$M$3:$M$4,0),IF($S$6=aux!$N$2,1)+IF($S$6=aux!$O$2,2)+IF($S$6=aux!$P$2,3)+IF($S$6=aux!$Q$2,4))*$C66</f>
        <v>33.599999999999994</v>
      </c>
      <c r="T66" s="9">
        <f>INDEX(aux!$N$3:$Q$4,MATCH(T$7,aux!$M$3:$M$4,0),IF($S$6=aux!$N$2,1)+IF($S$6=aux!$O$2,2)+IF($S$6=aux!$P$2,3)+IF($S$6=aux!$Q$2,4))*$D66</f>
        <v>43.199999999999996</v>
      </c>
      <c r="U66" s="9">
        <f>INDEX(aux!$N$3:$Q$4,MATCH(U$7,aux!$M$3:$M$4,0),IF($S$6=aux!$N$2,1)+IF($S$6=aux!$O$2,2)+IF($S$6=aux!$P$2,3)+IF($S$6=aux!$Q$2,4))*$C66</f>
        <v>48</v>
      </c>
      <c r="V66" s="15">
        <f>INDEX(aux!$N$3:$Q$4,MATCH(V$7,aux!$M$3:$M$4,0),IF($S$6=aux!$N$2,1)+IF($S$6=aux!$O$2,2)+IF($S$6=aux!$P$2,3)+IF($S$6=aux!$Q$2,4))*$D66</f>
        <v>61.714285714285715</v>
      </c>
    </row>
    <row r="67" spans="2:22" x14ac:dyDescent="0.25">
      <c r="B67" s="14">
        <v>10</v>
      </c>
      <c r="C67" s="41">
        <f>INDEX(aux!$W$2:$W$3,MATCH($B$7,aux!$V$2:$V$3,0))*$B67/10+MAX(INDEX(aux!$K$2:$K$3,MATCH(C$7,aux!$I$2:$I$3,0))*(IF(C$8=aux!$F$2,aux!$F$3,aux!$G$3))*INDEX(aux!$B$3:$C$7,MATCH($B$61,aux!$A$3:$A$7,0),(IF($B$6=aux!$B$2,1,2)))*($B67/10)^2,INDEX(aux!$K$2:$K$3,MATCH(C$7,aux!$I$2:$I$3,0))*VALUE(RIGHT($B$6,3))/(IF(C$8=aux!$F$2,aux!$F$4,aux!$G$4))*$B67/10,10*$B67/10,15)</f>
        <v>30</v>
      </c>
      <c r="D67" s="5">
        <f>INDEX(aux!$W$2:$W$3,MATCH($B$7,aux!$V$2:$V$3,0))*$B67/10+MAX(INDEX(aux!$K$2:$K$3,MATCH(D$7,aux!$I$2:$I$3,0))*(IF(D$8=aux!$F$2,aux!$F$3,aux!$G$3))*INDEX(aux!$B$3:$C$7,MATCH($B$61,aux!$A$3:$A$7,0),(IF($B$6=aux!$B$2,1,2)))*($B67/10)^2,INDEX(aux!$K$2:$K$3,MATCH(D$7,aux!$I$2:$I$3,0))*VALUE(RIGHT($B$6,3))/(IF(D$8=aux!$F$2,aux!$F$4,aux!$G$4))*$B67/10,10*$B67/10,15)</f>
        <v>38.571428571428569</v>
      </c>
      <c r="E67" s="5">
        <f>INDEX(aux!$W$2:$W$3,MATCH($B$7,aux!$V$2:$V$3,0))*$B67/10+MAX(INDEX(aux!$K$2:$K$3,MATCH(E$7,aux!$I$2:$I$3,0))*(IF(E$8=aux!$F$2,aux!$F$3,aux!$G$3))*INDEX(aux!$B$3:$C$7,MATCH($B$61,aux!$A$3:$A$7,0),(IF($B$6=aux!$B$2,1,2)))*($B67/10)^2,INDEX(aux!$K$2:$K$3,MATCH(E$7,aux!$I$2:$I$3,0))*VALUE(RIGHT($B$6,3))/(IF(E$8=aux!$F$2,aux!$F$4,aux!$G$4))*$B67/10,10*$B67/10,15)</f>
        <v>25</v>
      </c>
      <c r="F67" s="34">
        <f>INDEX(aux!$W$2:$W$3,MATCH($B$7,aux!$V$2:$V$3,0))*$B67/10+MAX(INDEX(aux!$K$2:$K$3,MATCH(F$7,aux!$I$2:$I$3,0))*(IF(F$8=aux!$F$2,aux!$F$3,aux!$G$3))*INDEX(aux!$B$3:$C$7,MATCH($B$61,aux!$A$3:$A$7,0),(IF($B$6=aux!$B$2,1,2)))*($B67/10)^2,INDEX(aux!$K$2:$K$3,MATCH(F$7,aux!$I$2:$I$3,0))*VALUE(RIGHT($B$6,3))/(IF(F$8=aux!$F$2,aux!$F$4,aux!$G$4))*$B67/10,10*$B67/10,15)</f>
        <v>30</v>
      </c>
      <c r="G67" s="9">
        <f>INDEX(aux!$N$3:$Q$4,MATCH(G$7,aux!$M$3:$M$4,0),IF($G$6=aux!$N$2,1)+IF($G$6=aux!$O$2,2)+IF($G$6=aux!$P$2,3)+IF($G$6=aux!$Q$2,4))*$C67</f>
        <v>30</v>
      </c>
      <c r="H67" s="9">
        <f>INDEX(aux!$N$3:$Q$4,MATCH(H$7,aux!$M$3:$M$4,0),IF($G$6=aux!$N$2,1)+IF($G$6=aux!$O$2,2)+IF($G$6=aux!$P$2,3)+IF($G$6=aux!$Q$2,4))*$D67</f>
        <v>38.571428571428569</v>
      </c>
      <c r="I67" s="9">
        <f>INDEX(aux!$N$3:$Q$4,MATCH(I$7,aux!$M$3:$M$4,0),IF($G$6=aux!$N$2,1)+IF($G$6=aux!$O$2,2)+IF($G$6=aux!$P$2,3)+IF($G$6=aux!$Q$2,4))*$C67</f>
        <v>30</v>
      </c>
      <c r="J67" s="37">
        <f>INDEX(aux!$N$3:$Q$4,MATCH(J$7,aux!$M$3:$M$4,0),IF($G$6=aux!$N$2,1)+IF($G$6=aux!$O$2,2)+IF($G$6=aux!$P$2,3)+IF($G$6=aux!$Q$2,4))*$D67</f>
        <v>38.571428571428569</v>
      </c>
      <c r="K67" s="9">
        <f>INDEX(aux!$N$3:$Q$4,MATCH(K$7,aux!$M$3:$M$4,0),IF($K$6=aux!$N$2,1)+IF($K$6=aux!$O$2,2)+IF($K$6=aux!$P$2,3)+IF($K$6=aux!$Q$2,4))*$C67</f>
        <v>36</v>
      </c>
      <c r="L67" s="9">
        <f>INDEX(aux!$N$3:$Q$4,MATCH(L$7,aux!$M$3:$M$4,0),IF($K$6=aux!$N$2,1)+IF($K$6=aux!$O$2,2)+IF($K$6=aux!$P$2,3)+IF($K$6=aux!$Q$2,4))*$D67</f>
        <v>46.285714285714285</v>
      </c>
      <c r="M67" s="9">
        <f>INDEX(aux!$N$3:$Q$4,MATCH(M$7,aux!$M$3:$M$4,0),IF($K$6=aux!$N$2,1)+IF($K$6=aux!$O$2,2)+IF($K$6=aux!$P$2,3)+IF($K$6=aux!$Q$2,4))*$C67</f>
        <v>48</v>
      </c>
      <c r="N67" s="37">
        <f>INDEX(aux!$N$3:$Q$4,MATCH(N$7,aux!$M$3:$M$4,0),IF($K$6=aux!$N$2,1)+IF($K$6=aux!$O$2,2)+IF($K$6=aux!$P$2,3)+IF($K$6=aux!$Q$2,4))*$D67</f>
        <v>61.714285714285715</v>
      </c>
      <c r="O67" s="9">
        <f>INDEX(aux!$N$3:$Q$4,MATCH(O$7,aux!$M$3:$M$4,0),IF($O$6=aux!$N$2,1)+IF($O$6=aux!$O$2,2)+IF($O$6=aux!$P$2,3)+IF($O$6=aux!$Q$2,4))*$C67</f>
        <v>39</v>
      </c>
      <c r="P67" s="9">
        <f>INDEX(aux!$N$3:$Q$4,MATCH(P$7,aux!$M$3:$M$4,0),IF($O$6=aux!$N$2,1)+IF($O$6=aux!$O$2,2)+IF($O$6=aux!$P$2,3)+IF($O$6=aux!$Q$2,4))*$D67</f>
        <v>50.142857142857139</v>
      </c>
      <c r="Q67" s="9">
        <f>INDEX(aux!$N$3:$Q$4,MATCH(Q$7,aux!$M$3:$M$4,0),IF($O$6=aux!$N$2,1)+IF($O$6=aux!$O$2,2)+IF($O$6=aux!$P$2,3)+IF($O$6=aux!$Q$2,4))*$C67</f>
        <v>54</v>
      </c>
      <c r="R67" s="37">
        <f>INDEX(aux!$N$3:$Q$4,MATCH(R$7,aux!$M$3:$M$4,0),IF($O$6=aux!$N$2,1)+IF($O$6=aux!$O$2,2)+IF($O$6=aux!$P$2,3)+IF($O$6=aux!$Q$2,4))*$D67</f>
        <v>69.428571428571431</v>
      </c>
      <c r="S67" s="9">
        <f>INDEX(aux!$N$3:$Q$4,MATCH(S$7,aux!$M$3:$M$4,0),IF($S$6=aux!$N$2,1)+IF($S$6=aux!$O$2,2)+IF($S$6=aux!$P$2,3)+IF($S$6=aux!$Q$2,4))*$C67</f>
        <v>42</v>
      </c>
      <c r="T67" s="9">
        <f>INDEX(aux!$N$3:$Q$4,MATCH(T$7,aux!$M$3:$M$4,0),IF($S$6=aux!$N$2,1)+IF($S$6=aux!$O$2,2)+IF($S$6=aux!$P$2,3)+IF($S$6=aux!$Q$2,4))*$D67</f>
        <v>53.999999999999993</v>
      </c>
      <c r="U67" s="9">
        <f>INDEX(aux!$N$3:$Q$4,MATCH(U$7,aux!$M$3:$M$4,0),IF($S$6=aux!$N$2,1)+IF($S$6=aux!$O$2,2)+IF($S$6=aux!$P$2,3)+IF($S$6=aux!$Q$2,4))*$C67</f>
        <v>60</v>
      </c>
      <c r="V67" s="15">
        <f>INDEX(aux!$N$3:$Q$4,MATCH(V$7,aux!$M$3:$M$4,0),IF($S$6=aux!$N$2,1)+IF($S$6=aux!$O$2,2)+IF($S$6=aux!$P$2,3)+IF($S$6=aux!$Q$2,4))*$D67</f>
        <v>77.142857142857139</v>
      </c>
    </row>
    <row r="68" spans="2:22" x14ac:dyDescent="0.25">
      <c r="B68" s="14">
        <v>12</v>
      </c>
      <c r="C68" s="41">
        <f>INDEX(aux!$W$2:$W$3,MATCH($B$7,aux!$V$2:$V$3,0))*$B68/10+MAX(INDEX(aux!$K$2:$K$3,MATCH(C$7,aux!$I$2:$I$3,0))*(IF(C$8=aux!$F$2,aux!$F$3,aux!$G$3))*INDEX(aux!$B$3:$C$7,MATCH($B$61,aux!$A$3:$A$7,0),(IF($B$6=aux!$B$2,1,2)))*($B68/10)^2,INDEX(aux!$K$2:$K$3,MATCH(C$7,aux!$I$2:$I$3,0))*VALUE(RIGHT($B$6,3))/(IF(C$8=aux!$F$2,aux!$F$4,aux!$G$4))*$B68/10,10*$B68/10,15)</f>
        <v>36</v>
      </c>
      <c r="D68" s="5">
        <f>INDEX(aux!$W$2:$W$3,MATCH($B$7,aux!$V$2:$V$3,0))*$B68/10+MAX(INDEX(aux!$K$2:$K$3,MATCH(D$7,aux!$I$2:$I$3,0))*(IF(D$8=aux!$F$2,aux!$F$3,aux!$G$3))*INDEX(aux!$B$3:$C$7,MATCH($B$61,aux!$A$3:$A$7,0),(IF($B$6=aux!$B$2,1,2)))*($B68/10)^2,INDEX(aux!$K$2:$K$3,MATCH(D$7,aux!$I$2:$I$3,0))*VALUE(RIGHT($B$6,3))/(IF(D$8=aux!$F$2,aux!$F$4,aux!$G$4))*$B68/10,10*$B68/10,15)</f>
        <v>46.285714285714292</v>
      </c>
      <c r="E68" s="5">
        <f>INDEX(aux!$W$2:$W$3,MATCH($B$7,aux!$V$2:$V$3,0))*$B68/10+MAX(INDEX(aux!$K$2:$K$3,MATCH(E$7,aux!$I$2:$I$3,0))*(IF(E$8=aux!$F$2,aux!$F$3,aux!$G$3))*INDEX(aux!$B$3:$C$7,MATCH($B$61,aux!$A$3:$A$7,0),(IF($B$6=aux!$B$2,1,2)))*($B68/10)^2,INDEX(aux!$K$2:$K$3,MATCH(E$7,aux!$I$2:$I$3,0))*VALUE(RIGHT($B$6,3))/(IF(E$8=aux!$F$2,aux!$F$4,aux!$G$4))*$B68/10,10*$B68/10,15)</f>
        <v>28.8</v>
      </c>
      <c r="F68" s="34">
        <f>INDEX(aux!$W$2:$W$3,MATCH($B$7,aux!$V$2:$V$3,0))*$B68/10+MAX(INDEX(aux!$K$2:$K$3,MATCH(F$7,aux!$I$2:$I$3,0))*(IF(F$8=aux!$F$2,aux!$F$3,aux!$G$3))*INDEX(aux!$B$3:$C$7,MATCH($B$61,aux!$A$3:$A$7,0),(IF($B$6=aux!$B$2,1,2)))*($B68/10)^2,INDEX(aux!$K$2:$K$3,MATCH(F$7,aux!$I$2:$I$3,0))*VALUE(RIGHT($B$6,3))/(IF(F$8=aux!$F$2,aux!$F$4,aux!$G$4))*$B68/10,10*$B68/10,15)</f>
        <v>36</v>
      </c>
      <c r="G68" s="9">
        <f>INDEX(aux!$N$3:$Q$4,MATCH(G$7,aux!$M$3:$M$4,0),IF($G$6=aux!$N$2,1)+IF($G$6=aux!$O$2,2)+IF($G$6=aux!$P$2,3)+IF($G$6=aux!$Q$2,4))*$C68</f>
        <v>36</v>
      </c>
      <c r="H68" s="9">
        <f>INDEX(aux!$N$3:$Q$4,MATCH(H$7,aux!$M$3:$M$4,0),IF($G$6=aux!$N$2,1)+IF($G$6=aux!$O$2,2)+IF($G$6=aux!$P$2,3)+IF($G$6=aux!$Q$2,4))*$D68</f>
        <v>46.285714285714292</v>
      </c>
      <c r="I68" s="9">
        <f>INDEX(aux!$N$3:$Q$4,MATCH(I$7,aux!$M$3:$M$4,0),IF($G$6=aux!$N$2,1)+IF($G$6=aux!$O$2,2)+IF($G$6=aux!$P$2,3)+IF($G$6=aux!$Q$2,4))*$C68</f>
        <v>36</v>
      </c>
      <c r="J68" s="37">
        <f>INDEX(aux!$N$3:$Q$4,MATCH(J$7,aux!$M$3:$M$4,0),IF($G$6=aux!$N$2,1)+IF($G$6=aux!$O$2,2)+IF($G$6=aux!$P$2,3)+IF($G$6=aux!$Q$2,4))*$D68</f>
        <v>46.285714285714292</v>
      </c>
      <c r="K68" s="9">
        <f>INDEX(aux!$N$3:$Q$4,MATCH(K$7,aux!$M$3:$M$4,0),IF($K$6=aux!$N$2,1)+IF($K$6=aux!$O$2,2)+IF($K$6=aux!$P$2,3)+IF($K$6=aux!$Q$2,4))*$C68</f>
        <v>43.199999999999996</v>
      </c>
      <c r="L68" s="9">
        <f>INDEX(aux!$N$3:$Q$4,MATCH(L$7,aux!$M$3:$M$4,0),IF($K$6=aux!$N$2,1)+IF($K$6=aux!$O$2,2)+IF($K$6=aux!$P$2,3)+IF($K$6=aux!$Q$2,4))*$D68</f>
        <v>55.542857142857152</v>
      </c>
      <c r="M68" s="9">
        <f>INDEX(aux!$N$3:$Q$4,MATCH(M$7,aux!$M$3:$M$4,0),IF($K$6=aux!$N$2,1)+IF($K$6=aux!$O$2,2)+IF($K$6=aux!$P$2,3)+IF($K$6=aux!$Q$2,4))*$C68</f>
        <v>57.6</v>
      </c>
      <c r="N68" s="37">
        <f>INDEX(aux!$N$3:$Q$4,MATCH(N$7,aux!$M$3:$M$4,0),IF($K$6=aux!$N$2,1)+IF($K$6=aux!$O$2,2)+IF($K$6=aux!$P$2,3)+IF($K$6=aux!$Q$2,4))*$D68</f>
        <v>74.057142857142864</v>
      </c>
      <c r="O68" s="9">
        <f>INDEX(aux!$N$3:$Q$4,MATCH(O$7,aux!$M$3:$M$4,0),IF($O$6=aux!$N$2,1)+IF($O$6=aux!$O$2,2)+IF($O$6=aux!$P$2,3)+IF($O$6=aux!$Q$2,4))*$C68</f>
        <v>46.800000000000004</v>
      </c>
      <c r="P68" s="9">
        <f>INDEX(aux!$N$3:$Q$4,MATCH(P$7,aux!$M$3:$M$4,0),IF($O$6=aux!$N$2,1)+IF($O$6=aux!$O$2,2)+IF($O$6=aux!$P$2,3)+IF($O$6=aux!$Q$2,4))*$D68</f>
        <v>60.171428571428578</v>
      </c>
      <c r="Q68" s="9">
        <f>INDEX(aux!$N$3:$Q$4,MATCH(Q$7,aux!$M$3:$M$4,0),IF($O$6=aux!$N$2,1)+IF($O$6=aux!$O$2,2)+IF($O$6=aux!$P$2,3)+IF($O$6=aux!$Q$2,4))*$C68</f>
        <v>64.8</v>
      </c>
      <c r="R68" s="37">
        <f>INDEX(aux!$N$3:$Q$4,MATCH(R$7,aux!$M$3:$M$4,0),IF($O$6=aux!$N$2,1)+IF($O$6=aux!$O$2,2)+IF($O$6=aux!$P$2,3)+IF($O$6=aux!$Q$2,4))*$D68</f>
        <v>83.314285714285731</v>
      </c>
      <c r="S68" s="9">
        <f>INDEX(aux!$N$3:$Q$4,MATCH(S$7,aux!$M$3:$M$4,0),IF($S$6=aux!$N$2,1)+IF($S$6=aux!$O$2,2)+IF($S$6=aux!$P$2,3)+IF($S$6=aux!$Q$2,4))*$C68</f>
        <v>50.4</v>
      </c>
      <c r="T68" s="9">
        <f>INDEX(aux!$N$3:$Q$4,MATCH(T$7,aux!$M$3:$M$4,0),IF($S$6=aux!$N$2,1)+IF($S$6=aux!$O$2,2)+IF($S$6=aux!$P$2,3)+IF($S$6=aux!$Q$2,4))*$D68</f>
        <v>64.800000000000011</v>
      </c>
      <c r="U68" s="9">
        <f>INDEX(aux!$N$3:$Q$4,MATCH(U$7,aux!$M$3:$M$4,0),IF($S$6=aux!$N$2,1)+IF($S$6=aux!$O$2,2)+IF($S$6=aux!$P$2,3)+IF($S$6=aux!$Q$2,4))*$C68</f>
        <v>72</v>
      </c>
      <c r="V68" s="15">
        <f>INDEX(aux!$N$3:$Q$4,MATCH(V$7,aux!$M$3:$M$4,0),IF($S$6=aux!$N$2,1)+IF($S$6=aux!$O$2,2)+IF($S$6=aux!$P$2,3)+IF($S$6=aux!$Q$2,4))*$D68</f>
        <v>92.571428571428584</v>
      </c>
    </row>
    <row r="69" spans="2:22" x14ac:dyDescent="0.25">
      <c r="B69" s="14">
        <v>14</v>
      </c>
      <c r="C69" s="41">
        <f>INDEX(aux!$W$2:$W$3,MATCH($B$7,aux!$V$2:$V$3,0))*$B69/10+MAX(INDEX(aux!$K$2:$K$3,MATCH(C$7,aux!$I$2:$I$3,0))*(IF(C$8=aux!$F$2,aux!$F$3,aux!$G$3))*INDEX(aux!$B$3:$C$7,MATCH($B$61,aux!$A$3:$A$7,0),(IF($B$6=aux!$B$2,1,2)))*($B69/10)^2,INDEX(aux!$K$2:$K$3,MATCH(C$7,aux!$I$2:$I$3,0))*VALUE(RIGHT($B$6,3))/(IF(C$8=aux!$F$2,aux!$F$4,aux!$G$4))*$B69/10,10*$B69/10,15)</f>
        <v>42</v>
      </c>
      <c r="D69" s="5">
        <f>INDEX(aux!$W$2:$W$3,MATCH($B$7,aux!$V$2:$V$3,0))*$B69/10+MAX(INDEX(aux!$K$2:$K$3,MATCH(D$7,aux!$I$2:$I$3,0))*(IF(D$8=aux!$F$2,aux!$F$3,aux!$G$3))*INDEX(aux!$B$3:$C$7,MATCH($B$61,aux!$A$3:$A$7,0),(IF($B$6=aux!$B$2,1,2)))*($B69/10)^2,INDEX(aux!$K$2:$K$3,MATCH(D$7,aux!$I$2:$I$3,0))*VALUE(RIGHT($B$6,3))/(IF(D$8=aux!$F$2,aux!$F$4,aux!$G$4))*$B69/10,10*$B69/10,15)</f>
        <v>54</v>
      </c>
      <c r="E69" s="5">
        <f>INDEX(aux!$W$2:$W$3,MATCH($B$7,aux!$V$2:$V$3,0))*$B69/10+MAX(INDEX(aux!$K$2:$K$3,MATCH(E$7,aux!$I$2:$I$3,0))*(IF(E$8=aux!$F$2,aux!$F$3,aux!$G$3))*INDEX(aux!$B$3:$C$7,MATCH($B$61,aux!$A$3:$A$7,0),(IF($B$6=aux!$B$2,1,2)))*($B69/10)^2,INDEX(aux!$K$2:$K$3,MATCH(E$7,aux!$I$2:$I$3,0))*VALUE(RIGHT($B$6,3))/(IF(E$8=aux!$F$2,aux!$F$4,aux!$G$4))*$B69/10,10*$B69/10,15)</f>
        <v>33.6</v>
      </c>
      <c r="F69" s="34">
        <f>INDEX(aux!$W$2:$W$3,MATCH($B$7,aux!$V$2:$V$3,0))*$B69/10+MAX(INDEX(aux!$K$2:$K$3,MATCH(F$7,aux!$I$2:$I$3,0))*(IF(F$8=aux!$F$2,aux!$F$3,aux!$G$3))*INDEX(aux!$B$3:$C$7,MATCH($B$61,aux!$A$3:$A$7,0),(IF($B$6=aux!$B$2,1,2)))*($B69/10)^2,INDEX(aux!$K$2:$K$3,MATCH(F$7,aux!$I$2:$I$3,0))*VALUE(RIGHT($B$6,3))/(IF(F$8=aux!$F$2,aux!$F$4,aux!$G$4))*$B69/10,10*$B69/10,15)</f>
        <v>42</v>
      </c>
      <c r="G69" s="9">
        <f>INDEX(aux!$N$3:$Q$4,MATCH(G$7,aux!$M$3:$M$4,0),IF($G$6=aux!$N$2,1)+IF($G$6=aux!$O$2,2)+IF($G$6=aux!$P$2,3)+IF($G$6=aux!$Q$2,4))*$C69</f>
        <v>42</v>
      </c>
      <c r="H69" s="9">
        <f>INDEX(aux!$N$3:$Q$4,MATCH(H$7,aux!$M$3:$M$4,0),IF($G$6=aux!$N$2,1)+IF($G$6=aux!$O$2,2)+IF($G$6=aux!$P$2,3)+IF($G$6=aux!$Q$2,4))*$D69</f>
        <v>54</v>
      </c>
      <c r="I69" s="9">
        <f>INDEX(aux!$N$3:$Q$4,MATCH(I$7,aux!$M$3:$M$4,0),IF($G$6=aux!$N$2,1)+IF($G$6=aux!$O$2,2)+IF($G$6=aux!$P$2,3)+IF($G$6=aux!$Q$2,4))*$C69</f>
        <v>42</v>
      </c>
      <c r="J69" s="37">
        <f>INDEX(aux!$N$3:$Q$4,MATCH(J$7,aux!$M$3:$M$4,0),IF($G$6=aux!$N$2,1)+IF($G$6=aux!$O$2,2)+IF($G$6=aux!$P$2,3)+IF($G$6=aux!$Q$2,4))*$D69</f>
        <v>54</v>
      </c>
      <c r="K69" s="9">
        <f>INDEX(aux!$N$3:$Q$4,MATCH(K$7,aux!$M$3:$M$4,0),IF($K$6=aux!$N$2,1)+IF($K$6=aux!$O$2,2)+IF($K$6=aux!$P$2,3)+IF($K$6=aux!$Q$2,4))*$C69</f>
        <v>50.4</v>
      </c>
      <c r="L69" s="9">
        <f>INDEX(aux!$N$3:$Q$4,MATCH(L$7,aux!$M$3:$M$4,0),IF($K$6=aux!$N$2,1)+IF($K$6=aux!$O$2,2)+IF($K$6=aux!$P$2,3)+IF($K$6=aux!$Q$2,4))*$D69</f>
        <v>64.8</v>
      </c>
      <c r="M69" s="9">
        <f>INDEX(aux!$N$3:$Q$4,MATCH(M$7,aux!$M$3:$M$4,0),IF($K$6=aux!$N$2,1)+IF($K$6=aux!$O$2,2)+IF($K$6=aux!$P$2,3)+IF($K$6=aux!$Q$2,4))*$C69</f>
        <v>67.2</v>
      </c>
      <c r="N69" s="37">
        <f>INDEX(aux!$N$3:$Q$4,MATCH(N$7,aux!$M$3:$M$4,0),IF($K$6=aux!$N$2,1)+IF($K$6=aux!$O$2,2)+IF($K$6=aux!$P$2,3)+IF($K$6=aux!$Q$2,4))*$D69</f>
        <v>86.4</v>
      </c>
      <c r="O69" s="9">
        <f>INDEX(aux!$N$3:$Q$4,MATCH(O$7,aux!$M$3:$M$4,0),IF($O$6=aux!$N$2,1)+IF($O$6=aux!$O$2,2)+IF($O$6=aux!$P$2,3)+IF($O$6=aux!$Q$2,4))*$C69</f>
        <v>54.6</v>
      </c>
      <c r="P69" s="9">
        <f>INDEX(aux!$N$3:$Q$4,MATCH(P$7,aux!$M$3:$M$4,0),IF($O$6=aux!$N$2,1)+IF($O$6=aux!$O$2,2)+IF($O$6=aux!$P$2,3)+IF($O$6=aux!$Q$2,4))*$D69</f>
        <v>70.2</v>
      </c>
      <c r="Q69" s="9">
        <f>INDEX(aux!$N$3:$Q$4,MATCH(Q$7,aux!$M$3:$M$4,0),IF($O$6=aux!$N$2,1)+IF($O$6=aux!$O$2,2)+IF($O$6=aux!$P$2,3)+IF($O$6=aux!$Q$2,4))*$C69</f>
        <v>75.600000000000009</v>
      </c>
      <c r="R69" s="37">
        <f>INDEX(aux!$N$3:$Q$4,MATCH(R$7,aux!$M$3:$M$4,0),IF($O$6=aux!$N$2,1)+IF($O$6=aux!$O$2,2)+IF($O$6=aux!$P$2,3)+IF($O$6=aux!$Q$2,4))*$D69</f>
        <v>97.2</v>
      </c>
      <c r="S69" s="9">
        <f>INDEX(aux!$N$3:$Q$4,MATCH(S$7,aux!$M$3:$M$4,0),IF($S$6=aux!$N$2,1)+IF($S$6=aux!$O$2,2)+IF($S$6=aux!$P$2,3)+IF($S$6=aux!$Q$2,4))*$C69</f>
        <v>58.8</v>
      </c>
      <c r="T69" s="9">
        <f>INDEX(aux!$N$3:$Q$4,MATCH(T$7,aux!$M$3:$M$4,0),IF($S$6=aux!$N$2,1)+IF($S$6=aux!$O$2,2)+IF($S$6=aux!$P$2,3)+IF($S$6=aux!$Q$2,4))*$D69</f>
        <v>75.599999999999994</v>
      </c>
      <c r="U69" s="9">
        <f>INDEX(aux!$N$3:$Q$4,MATCH(U$7,aux!$M$3:$M$4,0),IF($S$6=aux!$N$2,1)+IF($S$6=aux!$O$2,2)+IF($S$6=aux!$P$2,3)+IF($S$6=aux!$Q$2,4))*$C69</f>
        <v>84</v>
      </c>
      <c r="V69" s="15">
        <f>INDEX(aux!$N$3:$Q$4,MATCH(V$7,aux!$M$3:$M$4,0),IF($S$6=aux!$N$2,1)+IF($S$6=aux!$O$2,2)+IF($S$6=aux!$P$2,3)+IF($S$6=aux!$Q$2,4))*$D69</f>
        <v>108</v>
      </c>
    </row>
    <row r="70" spans="2:22" x14ac:dyDescent="0.25">
      <c r="B70" s="14">
        <v>16</v>
      </c>
      <c r="C70" s="41">
        <f>INDEX(aux!$W$2:$W$3,MATCH($B$7,aux!$V$2:$V$3,0))*$B70/10+MAX(INDEX(aux!$K$2:$K$3,MATCH(C$7,aux!$I$2:$I$3,0))*(IF(C$8=aux!$F$2,aux!$F$3,aux!$G$3))*INDEX(aux!$B$3:$C$7,MATCH($B$61,aux!$A$3:$A$7,0),(IF($B$6=aux!$B$2,1,2)))*($B70/10)^2,INDEX(aux!$K$2:$K$3,MATCH(C$7,aux!$I$2:$I$3,0))*VALUE(RIGHT($B$6,3))/(IF(C$8=aux!$F$2,aux!$F$4,aux!$G$4))*$B70/10,10*$B70/10,15)</f>
        <v>48</v>
      </c>
      <c r="D70" s="5">
        <f>INDEX(aux!$W$2:$W$3,MATCH($B$7,aux!$V$2:$V$3,0))*$B70/10+MAX(INDEX(aux!$K$2:$K$3,MATCH(D$7,aux!$I$2:$I$3,0))*(IF(D$8=aux!$F$2,aux!$F$3,aux!$G$3))*INDEX(aux!$B$3:$C$7,MATCH($B$61,aux!$A$3:$A$7,0),(IF($B$6=aux!$B$2,1,2)))*($B70/10)^2,INDEX(aux!$K$2:$K$3,MATCH(D$7,aux!$I$2:$I$3,0))*VALUE(RIGHT($B$6,3))/(IF(D$8=aux!$F$2,aux!$F$4,aux!$G$4))*$B70/10,10*$B70/10,15)</f>
        <v>61.714285714285715</v>
      </c>
      <c r="E70" s="5">
        <f>INDEX(aux!$W$2:$W$3,MATCH($B$7,aux!$V$2:$V$3,0))*$B70/10+MAX(INDEX(aux!$K$2:$K$3,MATCH(E$7,aux!$I$2:$I$3,0))*(IF(E$8=aux!$F$2,aux!$F$3,aux!$G$3))*INDEX(aux!$B$3:$C$7,MATCH($B$61,aux!$A$3:$A$7,0),(IF($B$6=aux!$B$2,1,2)))*($B70/10)^2,INDEX(aux!$K$2:$K$3,MATCH(E$7,aux!$I$2:$I$3,0))*VALUE(RIGHT($B$6,3))/(IF(E$8=aux!$F$2,aux!$F$4,aux!$G$4))*$B70/10,10*$B70/10,15)</f>
        <v>38.4</v>
      </c>
      <c r="F70" s="34">
        <f>INDEX(aux!$W$2:$W$3,MATCH($B$7,aux!$V$2:$V$3,0))*$B70/10+MAX(INDEX(aux!$K$2:$K$3,MATCH(F$7,aux!$I$2:$I$3,0))*(IF(F$8=aux!$F$2,aux!$F$3,aux!$G$3))*INDEX(aux!$B$3:$C$7,MATCH($B$61,aux!$A$3:$A$7,0),(IF($B$6=aux!$B$2,1,2)))*($B70/10)^2,INDEX(aux!$K$2:$K$3,MATCH(F$7,aux!$I$2:$I$3,0))*VALUE(RIGHT($B$6,3))/(IF(F$8=aux!$F$2,aux!$F$4,aux!$G$4))*$B70/10,10*$B70/10,15)</f>
        <v>48</v>
      </c>
      <c r="G70" s="9">
        <f>INDEX(aux!$N$3:$Q$4,MATCH(G$7,aux!$M$3:$M$4,0),IF($G$6=aux!$N$2,1)+IF($G$6=aux!$O$2,2)+IF($G$6=aux!$P$2,3)+IF($G$6=aux!$Q$2,4))*$C70</f>
        <v>48</v>
      </c>
      <c r="H70" s="9">
        <f>INDEX(aux!$N$3:$Q$4,MATCH(H$7,aux!$M$3:$M$4,0),IF($G$6=aux!$N$2,1)+IF($G$6=aux!$O$2,2)+IF($G$6=aux!$P$2,3)+IF($G$6=aux!$Q$2,4))*$D70</f>
        <v>61.714285714285715</v>
      </c>
      <c r="I70" s="9">
        <f>INDEX(aux!$N$3:$Q$4,MATCH(I$7,aux!$M$3:$M$4,0),IF($G$6=aux!$N$2,1)+IF($G$6=aux!$O$2,2)+IF($G$6=aux!$P$2,3)+IF($G$6=aux!$Q$2,4))*$C70</f>
        <v>48</v>
      </c>
      <c r="J70" s="37">
        <f>INDEX(aux!$N$3:$Q$4,MATCH(J$7,aux!$M$3:$M$4,0),IF($G$6=aux!$N$2,1)+IF($G$6=aux!$O$2,2)+IF($G$6=aux!$P$2,3)+IF($G$6=aux!$Q$2,4))*$D70</f>
        <v>61.714285714285715</v>
      </c>
      <c r="K70" s="9">
        <f>INDEX(aux!$N$3:$Q$4,MATCH(K$7,aux!$M$3:$M$4,0),IF($K$6=aux!$N$2,1)+IF($K$6=aux!$O$2,2)+IF($K$6=aux!$P$2,3)+IF($K$6=aux!$Q$2,4))*$C70</f>
        <v>57.599999999999994</v>
      </c>
      <c r="L70" s="9">
        <f>INDEX(aux!$N$3:$Q$4,MATCH(L$7,aux!$M$3:$M$4,0),IF($K$6=aux!$N$2,1)+IF($K$6=aux!$O$2,2)+IF($K$6=aux!$P$2,3)+IF($K$6=aux!$Q$2,4))*$D70</f>
        <v>74.05714285714285</v>
      </c>
      <c r="M70" s="9">
        <f>INDEX(aux!$N$3:$Q$4,MATCH(M$7,aux!$M$3:$M$4,0),IF($K$6=aux!$N$2,1)+IF($K$6=aux!$O$2,2)+IF($K$6=aux!$P$2,3)+IF($K$6=aux!$Q$2,4))*$C70</f>
        <v>76.800000000000011</v>
      </c>
      <c r="N70" s="37">
        <f>INDEX(aux!$N$3:$Q$4,MATCH(N$7,aux!$M$3:$M$4,0),IF($K$6=aux!$N$2,1)+IF($K$6=aux!$O$2,2)+IF($K$6=aux!$P$2,3)+IF($K$6=aux!$Q$2,4))*$D70</f>
        <v>98.742857142857147</v>
      </c>
      <c r="O70" s="9">
        <f>INDEX(aux!$N$3:$Q$4,MATCH(O$7,aux!$M$3:$M$4,0),IF($O$6=aux!$N$2,1)+IF($O$6=aux!$O$2,2)+IF($O$6=aux!$P$2,3)+IF($O$6=aux!$Q$2,4))*$C70</f>
        <v>62.400000000000006</v>
      </c>
      <c r="P70" s="9">
        <f>INDEX(aux!$N$3:$Q$4,MATCH(P$7,aux!$M$3:$M$4,0),IF($O$6=aux!$N$2,1)+IF($O$6=aux!$O$2,2)+IF($O$6=aux!$P$2,3)+IF($O$6=aux!$Q$2,4))*$D70</f>
        <v>80.228571428571428</v>
      </c>
      <c r="Q70" s="9">
        <f>INDEX(aux!$N$3:$Q$4,MATCH(Q$7,aux!$M$3:$M$4,0),IF($O$6=aux!$N$2,1)+IF($O$6=aux!$O$2,2)+IF($O$6=aux!$P$2,3)+IF($O$6=aux!$Q$2,4))*$C70</f>
        <v>86.4</v>
      </c>
      <c r="R70" s="37">
        <f>INDEX(aux!$N$3:$Q$4,MATCH(R$7,aux!$M$3:$M$4,0),IF($O$6=aux!$N$2,1)+IF($O$6=aux!$O$2,2)+IF($O$6=aux!$P$2,3)+IF($O$6=aux!$Q$2,4))*$D70</f>
        <v>111.08571428571429</v>
      </c>
      <c r="S70" s="9">
        <f>INDEX(aux!$N$3:$Q$4,MATCH(S$7,aux!$M$3:$M$4,0),IF($S$6=aux!$N$2,1)+IF($S$6=aux!$O$2,2)+IF($S$6=aux!$P$2,3)+IF($S$6=aux!$Q$2,4))*$C70</f>
        <v>67.199999999999989</v>
      </c>
      <c r="T70" s="9">
        <f>INDEX(aux!$N$3:$Q$4,MATCH(T$7,aux!$M$3:$M$4,0),IF($S$6=aux!$N$2,1)+IF($S$6=aux!$O$2,2)+IF($S$6=aux!$P$2,3)+IF($S$6=aux!$Q$2,4))*$D70</f>
        <v>86.399999999999991</v>
      </c>
      <c r="U70" s="9">
        <f>INDEX(aux!$N$3:$Q$4,MATCH(U$7,aux!$M$3:$M$4,0),IF($S$6=aux!$N$2,1)+IF($S$6=aux!$O$2,2)+IF($S$6=aux!$P$2,3)+IF($S$6=aux!$Q$2,4))*$C70</f>
        <v>96</v>
      </c>
      <c r="V70" s="15">
        <f>INDEX(aux!$N$3:$Q$4,MATCH(V$7,aux!$M$3:$M$4,0),IF($S$6=aux!$N$2,1)+IF($S$6=aux!$O$2,2)+IF($S$6=aux!$P$2,3)+IF($S$6=aux!$Q$2,4))*$D70</f>
        <v>123.42857142857143</v>
      </c>
    </row>
    <row r="71" spans="2:22" x14ac:dyDescent="0.25">
      <c r="B71" s="14">
        <v>20</v>
      </c>
      <c r="C71" s="41">
        <f>INDEX(aux!$W$2:$W$3,MATCH($B$7,aux!$V$2:$V$3,0))*$B71/10+MAX(INDEX(aux!$K$2:$K$3,MATCH(C$7,aux!$I$2:$I$3,0))*(IF(C$8=aux!$F$2,aux!$F$3,aux!$G$3))*INDEX(aux!$B$3:$C$7,MATCH($B$61,aux!$A$3:$A$7,0),(IF($B$6=aux!$B$2,1,2)))*($B71/10)^2,INDEX(aux!$K$2:$K$3,MATCH(C$7,aux!$I$2:$I$3,0))*VALUE(RIGHT($B$6,3))/(IF(C$8=aux!$F$2,aux!$F$4,aux!$G$4))*$B71/10,10*$B71/10,15)</f>
        <v>60</v>
      </c>
      <c r="D71" s="5">
        <f>INDEX(aux!$W$2:$W$3,MATCH($B$7,aux!$V$2:$V$3,0))*$B71/10+MAX(INDEX(aux!$K$2:$K$3,MATCH(D$7,aux!$I$2:$I$3,0))*(IF(D$8=aux!$F$2,aux!$F$3,aux!$G$3))*INDEX(aux!$B$3:$C$7,MATCH($B$61,aux!$A$3:$A$7,0),(IF($B$6=aux!$B$2,1,2)))*($B71/10)^2,INDEX(aux!$K$2:$K$3,MATCH(D$7,aux!$I$2:$I$3,0))*VALUE(RIGHT($B$6,3))/(IF(D$8=aux!$F$2,aux!$F$4,aux!$G$4))*$B71/10,10*$B71/10,15)</f>
        <v>77.142857142857139</v>
      </c>
      <c r="E71" s="5">
        <f>INDEX(aux!$W$2:$W$3,MATCH($B$7,aux!$V$2:$V$3,0))*$B71/10+MAX(INDEX(aux!$K$2:$K$3,MATCH(E$7,aux!$I$2:$I$3,0))*(IF(E$8=aux!$F$2,aux!$F$3,aux!$G$3))*INDEX(aux!$B$3:$C$7,MATCH($B$61,aux!$A$3:$A$7,0),(IF($B$6=aux!$B$2,1,2)))*($B71/10)^2,INDEX(aux!$K$2:$K$3,MATCH(E$7,aux!$I$2:$I$3,0))*VALUE(RIGHT($B$6,3))/(IF(E$8=aux!$F$2,aux!$F$4,aux!$G$4))*$B71/10,10*$B71/10,15)</f>
        <v>48</v>
      </c>
      <c r="F71" s="34">
        <f>INDEX(aux!$W$2:$W$3,MATCH($B$7,aux!$V$2:$V$3,0))*$B71/10+MAX(INDEX(aux!$K$2:$K$3,MATCH(F$7,aux!$I$2:$I$3,0))*(IF(F$8=aux!$F$2,aux!$F$3,aux!$G$3))*INDEX(aux!$B$3:$C$7,MATCH($B$61,aux!$A$3:$A$7,0),(IF($B$6=aux!$B$2,1,2)))*($B71/10)^2,INDEX(aux!$K$2:$K$3,MATCH(F$7,aux!$I$2:$I$3,0))*VALUE(RIGHT($B$6,3))/(IF(F$8=aux!$F$2,aux!$F$4,aux!$G$4))*$B71/10,10*$B71/10,15)</f>
        <v>60</v>
      </c>
      <c r="G71" s="9">
        <f>INDEX(aux!$N$3:$Q$4,MATCH(G$7,aux!$M$3:$M$4,0),IF($G$6=aux!$N$2,1)+IF($G$6=aux!$O$2,2)+IF($G$6=aux!$P$2,3)+IF($G$6=aux!$Q$2,4))*$C71</f>
        <v>60</v>
      </c>
      <c r="H71" s="9">
        <f>INDEX(aux!$N$3:$Q$4,MATCH(H$7,aux!$M$3:$M$4,0),IF($G$6=aux!$N$2,1)+IF($G$6=aux!$O$2,2)+IF($G$6=aux!$P$2,3)+IF($G$6=aux!$Q$2,4))*$D71</f>
        <v>77.142857142857139</v>
      </c>
      <c r="I71" s="9">
        <f>INDEX(aux!$N$3:$Q$4,MATCH(I$7,aux!$M$3:$M$4,0),IF($G$6=aux!$N$2,1)+IF($G$6=aux!$O$2,2)+IF($G$6=aux!$P$2,3)+IF($G$6=aux!$Q$2,4))*$C71</f>
        <v>60</v>
      </c>
      <c r="J71" s="37">
        <f>INDEX(aux!$N$3:$Q$4,MATCH(J$7,aux!$M$3:$M$4,0),IF($G$6=aux!$N$2,1)+IF($G$6=aux!$O$2,2)+IF($G$6=aux!$P$2,3)+IF($G$6=aux!$Q$2,4))*$D71</f>
        <v>77.142857142857139</v>
      </c>
      <c r="K71" s="9">
        <f>INDEX(aux!$N$3:$Q$4,MATCH(K$7,aux!$M$3:$M$4,0),IF($K$6=aux!$N$2,1)+IF($K$6=aux!$O$2,2)+IF($K$6=aux!$P$2,3)+IF($K$6=aux!$Q$2,4))*$C71</f>
        <v>72</v>
      </c>
      <c r="L71" s="9">
        <f>INDEX(aux!$N$3:$Q$4,MATCH(L$7,aux!$M$3:$M$4,0),IF($K$6=aux!$N$2,1)+IF($K$6=aux!$O$2,2)+IF($K$6=aux!$P$2,3)+IF($K$6=aux!$Q$2,4))*$D71</f>
        <v>92.571428571428569</v>
      </c>
      <c r="M71" s="9">
        <f>INDEX(aux!$N$3:$Q$4,MATCH(M$7,aux!$M$3:$M$4,0),IF($K$6=aux!$N$2,1)+IF($K$6=aux!$O$2,2)+IF($K$6=aux!$P$2,3)+IF($K$6=aux!$Q$2,4))*$C71</f>
        <v>96</v>
      </c>
      <c r="N71" s="37">
        <f>INDEX(aux!$N$3:$Q$4,MATCH(N$7,aux!$M$3:$M$4,0),IF($K$6=aux!$N$2,1)+IF($K$6=aux!$O$2,2)+IF($K$6=aux!$P$2,3)+IF($K$6=aux!$Q$2,4))*$D71</f>
        <v>123.42857142857143</v>
      </c>
      <c r="O71" s="9">
        <f>INDEX(aux!$N$3:$Q$4,MATCH(O$7,aux!$M$3:$M$4,0),IF($O$6=aux!$N$2,1)+IF($O$6=aux!$O$2,2)+IF($O$6=aux!$P$2,3)+IF($O$6=aux!$Q$2,4))*$C71</f>
        <v>78</v>
      </c>
      <c r="P71" s="9">
        <f>INDEX(aux!$N$3:$Q$4,MATCH(P$7,aux!$M$3:$M$4,0),IF($O$6=aux!$N$2,1)+IF($O$6=aux!$O$2,2)+IF($O$6=aux!$P$2,3)+IF($O$6=aux!$Q$2,4))*$D71</f>
        <v>100.28571428571428</v>
      </c>
      <c r="Q71" s="9">
        <f>INDEX(aux!$N$3:$Q$4,MATCH(Q$7,aux!$M$3:$M$4,0),IF($O$6=aux!$N$2,1)+IF($O$6=aux!$O$2,2)+IF($O$6=aux!$P$2,3)+IF($O$6=aux!$Q$2,4))*$C71</f>
        <v>108</v>
      </c>
      <c r="R71" s="37">
        <f>INDEX(aux!$N$3:$Q$4,MATCH(R$7,aux!$M$3:$M$4,0),IF($O$6=aux!$N$2,1)+IF($O$6=aux!$O$2,2)+IF($O$6=aux!$P$2,3)+IF($O$6=aux!$Q$2,4))*$D71</f>
        <v>138.85714285714286</v>
      </c>
      <c r="S71" s="9">
        <f>INDEX(aux!$N$3:$Q$4,MATCH(S$7,aux!$M$3:$M$4,0),IF($S$6=aux!$N$2,1)+IF($S$6=aux!$O$2,2)+IF($S$6=aux!$P$2,3)+IF($S$6=aux!$Q$2,4))*$C71</f>
        <v>84</v>
      </c>
      <c r="T71" s="9">
        <f>INDEX(aux!$N$3:$Q$4,MATCH(T$7,aux!$M$3:$M$4,0),IF($S$6=aux!$N$2,1)+IF($S$6=aux!$O$2,2)+IF($S$6=aux!$P$2,3)+IF($S$6=aux!$Q$2,4))*$D71</f>
        <v>107.99999999999999</v>
      </c>
      <c r="U71" s="9">
        <f>INDEX(aux!$N$3:$Q$4,MATCH(U$7,aux!$M$3:$M$4,0),IF($S$6=aux!$N$2,1)+IF($S$6=aux!$O$2,2)+IF($S$6=aux!$P$2,3)+IF($S$6=aux!$Q$2,4))*$C71</f>
        <v>120</v>
      </c>
      <c r="V71" s="15">
        <f>INDEX(aux!$N$3:$Q$4,MATCH(V$7,aux!$M$3:$M$4,0),IF($S$6=aux!$N$2,1)+IF($S$6=aux!$O$2,2)+IF($S$6=aux!$P$2,3)+IF($S$6=aux!$Q$2,4))*$D71</f>
        <v>154.28571428571428</v>
      </c>
    </row>
    <row r="72" spans="2:22" x14ac:dyDescent="0.25">
      <c r="B72" s="14">
        <v>25</v>
      </c>
      <c r="C72" s="41">
        <f>INDEX(aux!$W$2:$W$3,MATCH($B$7,aux!$V$2:$V$3,0))*$B72/10+MAX(INDEX(aux!$K$2:$K$3,MATCH(C$7,aux!$I$2:$I$3,0))*(IF(C$8=aux!$F$2,aux!$F$3,aux!$G$3))*INDEX(aux!$B$3:$C$7,MATCH($B$61,aux!$A$3:$A$7,0),(IF($B$6=aux!$B$2,1,2)))*($B72/10)^2,INDEX(aux!$K$2:$K$3,MATCH(C$7,aux!$I$2:$I$3,0))*VALUE(RIGHT($B$6,3))/(IF(C$8=aux!$F$2,aux!$F$4,aux!$G$4))*$B72/10,10*$B72/10,15)</f>
        <v>75</v>
      </c>
      <c r="D72" s="5">
        <f>INDEX(aux!$W$2:$W$3,MATCH($B$7,aux!$V$2:$V$3,0))*$B72/10+MAX(INDEX(aux!$K$2:$K$3,MATCH(D$7,aux!$I$2:$I$3,0))*(IF(D$8=aux!$F$2,aux!$F$3,aux!$G$3))*INDEX(aux!$B$3:$C$7,MATCH($B$61,aux!$A$3:$A$7,0),(IF($B$6=aux!$B$2,1,2)))*($B72/10)^2,INDEX(aux!$K$2:$K$3,MATCH(D$7,aux!$I$2:$I$3,0))*VALUE(RIGHT($B$6,3))/(IF(D$8=aux!$F$2,aux!$F$4,aux!$G$4))*$B72/10,10*$B72/10,15)</f>
        <v>96.428571428571431</v>
      </c>
      <c r="E72" s="5">
        <f>INDEX(aux!$W$2:$W$3,MATCH($B$7,aux!$V$2:$V$3,0))*$B72/10+MAX(INDEX(aux!$K$2:$K$3,MATCH(E$7,aux!$I$2:$I$3,0))*(IF(E$8=aux!$F$2,aux!$F$3,aux!$G$3))*INDEX(aux!$B$3:$C$7,MATCH($B$61,aux!$A$3:$A$7,0),(IF($B$6=aux!$B$2,1,2)))*($B72/10)^2,INDEX(aux!$K$2:$K$3,MATCH(E$7,aux!$I$2:$I$3,0))*VALUE(RIGHT($B$6,3))/(IF(E$8=aux!$F$2,aux!$F$4,aux!$G$4))*$B72/10,10*$B72/10,15)</f>
        <v>60</v>
      </c>
      <c r="F72" s="34">
        <f>INDEX(aux!$W$2:$W$3,MATCH($B$7,aux!$V$2:$V$3,0))*$B72/10+MAX(INDEX(aux!$K$2:$K$3,MATCH(F$7,aux!$I$2:$I$3,0))*(IF(F$8=aux!$F$2,aux!$F$3,aux!$G$3))*INDEX(aux!$B$3:$C$7,MATCH($B$61,aux!$A$3:$A$7,0),(IF($B$6=aux!$B$2,1,2)))*($B72/10)^2,INDEX(aux!$K$2:$K$3,MATCH(F$7,aux!$I$2:$I$3,0))*VALUE(RIGHT($B$6,3))/(IF(F$8=aux!$F$2,aux!$F$4,aux!$G$4))*$B72/10,10*$B72/10,15)</f>
        <v>75</v>
      </c>
      <c r="G72" s="9">
        <f>INDEX(aux!$N$3:$Q$4,MATCH(G$7,aux!$M$3:$M$4,0),IF($G$6=aux!$N$2,1)+IF($G$6=aux!$O$2,2)+IF($G$6=aux!$P$2,3)+IF($G$6=aux!$Q$2,4))*$C72</f>
        <v>75</v>
      </c>
      <c r="H72" s="9">
        <f>INDEX(aux!$N$3:$Q$4,MATCH(H$7,aux!$M$3:$M$4,0),IF($G$6=aux!$N$2,1)+IF($G$6=aux!$O$2,2)+IF($G$6=aux!$P$2,3)+IF($G$6=aux!$Q$2,4))*$D72</f>
        <v>96.428571428571431</v>
      </c>
      <c r="I72" s="9">
        <f>INDEX(aux!$N$3:$Q$4,MATCH(I$7,aux!$M$3:$M$4,0),IF($G$6=aux!$N$2,1)+IF($G$6=aux!$O$2,2)+IF($G$6=aux!$P$2,3)+IF($G$6=aux!$Q$2,4))*$C72</f>
        <v>75</v>
      </c>
      <c r="J72" s="37">
        <f>INDEX(aux!$N$3:$Q$4,MATCH(J$7,aux!$M$3:$M$4,0),IF($G$6=aux!$N$2,1)+IF($G$6=aux!$O$2,2)+IF($G$6=aux!$P$2,3)+IF($G$6=aux!$Q$2,4))*$D72</f>
        <v>96.428571428571431</v>
      </c>
      <c r="K72" s="9">
        <f>INDEX(aux!$N$3:$Q$4,MATCH(K$7,aux!$M$3:$M$4,0),IF($K$6=aux!$N$2,1)+IF($K$6=aux!$O$2,2)+IF($K$6=aux!$P$2,3)+IF($K$6=aux!$Q$2,4))*$C72</f>
        <v>90</v>
      </c>
      <c r="L72" s="9">
        <f>INDEX(aux!$N$3:$Q$4,MATCH(L$7,aux!$M$3:$M$4,0),IF($K$6=aux!$N$2,1)+IF($K$6=aux!$O$2,2)+IF($K$6=aux!$P$2,3)+IF($K$6=aux!$Q$2,4))*$D72</f>
        <v>115.71428571428571</v>
      </c>
      <c r="M72" s="9">
        <f>INDEX(aux!$N$3:$Q$4,MATCH(M$7,aux!$M$3:$M$4,0),IF($K$6=aux!$N$2,1)+IF($K$6=aux!$O$2,2)+IF($K$6=aux!$P$2,3)+IF($K$6=aux!$Q$2,4))*$C72</f>
        <v>120</v>
      </c>
      <c r="N72" s="37">
        <f>INDEX(aux!$N$3:$Q$4,MATCH(N$7,aux!$M$3:$M$4,0),IF($K$6=aux!$N$2,1)+IF($K$6=aux!$O$2,2)+IF($K$6=aux!$P$2,3)+IF($K$6=aux!$Q$2,4))*$D72</f>
        <v>154.28571428571431</v>
      </c>
      <c r="O72" s="9">
        <f>INDEX(aux!$N$3:$Q$4,MATCH(O$7,aux!$M$3:$M$4,0),IF($O$6=aux!$N$2,1)+IF($O$6=aux!$O$2,2)+IF($O$6=aux!$P$2,3)+IF($O$6=aux!$Q$2,4))*$C72</f>
        <v>97.5</v>
      </c>
      <c r="P72" s="9">
        <f>INDEX(aux!$N$3:$Q$4,MATCH(P$7,aux!$M$3:$M$4,0),IF($O$6=aux!$N$2,1)+IF($O$6=aux!$O$2,2)+IF($O$6=aux!$P$2,3)+IF($O$6=aux!$Q$2,4))*$D72</f>
        <v>125.35714285714286</v>
      </c>
      <c r="Q72" s="9">
        <f>INDEX(aux!$N$3:$Q$4,MATCH(Q$7,aux!$M$3:$M$4,0),IF($O$6=aux!$N$2,1)+IF($O$6=aux!$O$2,2)+IF($O$6=aux!$P$2,3)+IF($O$6=aux!$Q$2,4))*$C72</f>
        <v>135</v>
      </c>
      <c r="R72" s="37">
        <f>INDEX(aux!$N$3:$Q$4,MATCH(R$7,aux!$M$3:$M$4,0),IF($O$6=aux!$N$2,1)+IF($O$6=aux!$O$2,2)+IF($O$6=aux!$P$2,3)+IF($O$6=aux!$Q$2,4))*$D72</f>
        <v>173.57142857142858</v>
      </c>
      <c r="S72" s="9">
        <f>INDEX(aux!$N$3:$Q$4,MATCH(S$7,aux!$M$3:$M$4,0),IF($S$6=aux!$N$2,1)+IF($S$6=aux!$O$2,2)+IF($S$6=aux!$P$2,3)+IF($S$6=aux!$Q$2,4))*$C72</f>
        <v>105</v>
      </c>
      <c r="T72" s="9">
        <f>INDEX(aux!$N$3:$Q$4,MATCH(T$7,aux!$M$3:$M$4,0),IF($S$6=aux!$N$2,1)+IF($S$6=aux!$O$2,2)+IF($S$6=aux!$P$2,3)+IF($S$6=aux!$Q$2,4))*$D72</f>
        <v>135</v>
      </c>
      <c r="U72" s="9">
        <f>INDEX(aux!$N$3:$Q$4,MATCH(U$7,aux!$M$3:$M$4,0),IF($S$6=aux!$N$2,1)+IF($S$6=aux!$O$2,2)+IF($S$6=aux!$P$2,3)+IF($S$6=aux!$Q$2,4))*$C72</f>
        <v>150</v>
      </c>
      <c r="V72" s="15">
        <f>INDEX(aux!$N$3:$Q$4,MATCH(V$7,aux!$M$3:$M$4,0),IF($S$6=aux!$N$2,1)+IF($S$6=aux!$O$2,2)+IF($S$6=aux!$P$2,3)+IF($S$6=aux!$Q$2,4))*$D72</f>
        <v>192.85714285714286</v>
      </c>
    </row>
    <row r="73" spans="2:22" ht="15.75" thickBot="1" x14ac:dyDescent="0.3">
      <c r="B73" s="16">
        <v>32</v>
      </c>
      <c r="C73" s="42">
        <f>INDEX(aux!$W$2:$W$3,MATCH($B$7,aux!$V$2:$V$3,0))*$B73/10+MAX(INDEX(aux!$K$2:$K$3,MATCH(C$7,aux!$I$2:$I$3,0))*(IF(C$8=aux!$F$2,aux!$F$3,aux!$G$3))*INDEX(aux!$B$3:$C$7,MATCH($B$61,aux!$A$3:$A$7,0),(IF($B$6=aux!$B$2,1,2)))*($B73/10)^2,INDEX(aux!$K$2:$K$3,MATCH(C$7,aux!$I$2:$I$3,0))*VALUE(RIGHT($B$6,3))/(IF(C$8=aux!$F$2,aux!$F$4,aux!$G$4))*$B73/10,10*$B73/10,15)</f>
        <v>103.68</v>
      </c>
      <c r="D73" s="17">
        <f>INDEX(aux!$W$2:$W$3,MATCH($B$7,aux!$V$2:$V$3,0))*$B73/10+MAX(INDEX(aux!$K$2:$K$3,MATCH(D$7,aux!$I$2:$I$3,0))*(IF(D$8=aux!$F$2,aux!$F$3,aux!$G$3))*INDEX(aux!$B$3:$C$7,MATCH($B$61,aux!$A$3:$A$7,0),(IF($B$6=aux!$B$2,1,2)))*($B73/10)^2,INDEX(aux!$K$2:$K$3,MATCH(D$7,aux!$I$2:$I$3,0))*VALUE(RIGHT($B$6,3))/(IF(D$8=aux!$F$2,aux!$F$4,aux!$G$4))*$B73/10,10*$B73/10,15)</f>
        <v>132.352</v>
      </c>
      <c r="E73" s="17">
        <f>INDEX(aux!$W$2:$W$3,MATCH($B$7,aux!$V$2:$V$3,0))*$B73/10+MAX(INDEX(aux!$K$2:$K$3,MATCH(E$7,aux!$I$2:$I$3,0))*(IF(E$8=aux!$F$2,aux!$F$3,aux!$G$3))*INDEX(aux!$B$3:$C$7,MATCH($B$61,aux!$A$3:$A$7,0),(IF($B$6=aux!$B$2,1,2)))*($B73/10)^2,INDEX(aux!$K$2:$K$3,MATCH(E$7,aux!$I$2:$I$3,0))*VALUE(RIGHT($B$6,3))/(IF(E$8=aux!$F$2,aux!$F$4,aux!$G$4))*$B73/10,10*$B73/10,15)</f>
        <v>82.176000000000002</v>
      </c>
      <c r="F73" s="35">
        <f>INDEX(aux!$W$2:$W$3,MATCH($B$7,aux!$V$2:$V$3,0))*$B73/10+MAX(INDEX(aux!$K$2:$K$3,MATCH(F$7,aux!$I$2:$I$3,0))*(IF(F$8=aux!$F$2,aux!$F$3,aux!$G$3))*INDEX(aux!$B$3:$C$7,MATCH($B$61,aux!$A$3:$A$7,0),(IF($B$6=aux!$B$2,1,2)))*($B73/10)^2,INDEX(aux!$K$2:$K$3,MATCH(F$7,aux!$I$2:$I$3,0))*VALUE(RIGHT($B$6,3))/(IF(F$8=aux!$F$2,aux!$F$4,aux!$G$4))*$B73/10,10*$B73/10,15)</f>
        <v>102.24640000000001</v>
      </c>
      <c r="G73" s="18">
        <f>INDEX(aux!$N$3:$Q$4,MATCH(G$7,aux!$M$3:$M$4,0),IF($G$6=aux!$N$2,1)+IF($G$6=aux!$O$2,2)+IF($G$6=aux!$P$2,3)+IF($G$6=aux!$Q$2,4))*$C73</f>
        <v>103.68</v>
      </c>
      <c r="H73" s="18">
        <f>INDEX(aux!$N$3:$Q$4,MATCH(H$7,aux!$M$3:$M$4,0),IF($G$6=aux!$N$2,1)+IF($G$6=aux!$O$2,2)+IF($G$6=aux!$P$2,3)+IF($G$6=aux!$Q$2,4))*$D73</f>
        <v>132.352</v>
      </c>
      <c r="I73" s="18">
        <f>INDEX(aux!$N$3:$Q$4,MATCH(I$7,aux!$M$3:$M$4,0),IF($G$6=aux!$N$2,1)+IF($G$6=aux!$O$2,2)+IF($G$6=aux!$P$2,3)+IF($G$6=aux!$Q$2,4))*$C73</f>
        <v>103.68</v>
      </c>
      <c r="J73" s="38">
        <f>INDEX(aux!$N$3:$Q$4,MATCH(J$7,aux!$M$3:$M$4,0),IF($G$6=aux!$N$2,1)+IF($G$6=aux!$O$2,2)+IF($G$6=aux!$P$2,3)+IF($G$6=aux!$Q$2,4))*$D73</f>
        <v>132.352</v>
      </c>
      <c r="K73" s="18">
        <f>INDEX(aux!$N$3:$Q$4,MATCH(K$7,aux!$M$3:$M$4,0),IF($K$6=aux!$N$2,1)+IF($K$6=aux!$O$2,2)+IF($K$6=aux!$P$2,3)+IF($K$6=aux!$Q$2,4))*$C73</f>
        <v>124.416</v>
      </c>
      <c r="L73" s="18">
        <f>INDEX(aux!$N$3:$Q$4,MATCH(L$7,aux!$M$3:$M$4,0),IF($K$6=aux!$N$2,1)+IF($K$6=aux!$O$2,2)+IF($K$6=aux!$P$2,3)+IF($K$6=aux!$Q$2,4))*$D73</f>
        <v>158.82239999999999</v>
      </c>
      <c r="M73" s="18">
        <f>INDEX(aux!$N$3:$Q$4,MATCH(M$7,aux!$M$3:$M$4,0),IF($K$6=aux!$N$2,1)+IF($K$6=aux!$O$2,2)+IF($K$6=aux!$P$2,3)+IF($K$6=aux!$Q$2,4))*$C73</f>
        <v>165.88800000000003</v>
      </c>
      <c r="N73" s="38">
        <f>INDEX(aux!$N$3:$Q$4,MATCH(N$7,aux!$M$3:$M$4,0),IF($K$6=aux!$N$2,1)+IF($K$6=aux!$O$2,2)+IF($K$6=aux!$P$2,3)+IF($K$6=aux!$Q$2,4))*$D73</f>
        <v>211.76320000000001</v>
      </c>
      <c r="O73" s="18">
        <f>INDEX(aux!$N$3:$Q$4,MATCH(O$7,aux!$M$3:$M$4,0),IF($O$6=aux!$N$2,1)+IF($O$6=aux!$O$2,2)+IF($O$6=aux!$P$2,3)+IF($O$6=aux!$Q$2,4))*$C73</f>
        <v>134.78400000000002</v>
      </c>
      <c r="P73" s="18">
        <f>INDEX(aux!$N$3:$Q$4,MATCH(P$7,aux!$M$3:$M$4,0),IF($O$6=aux!$N$2,1)+IF($O$6=aux!$O$2,2)+IF($O$6=aux!$P$2,3)+IF($O$6=aux!$Q$2,4))*$D73</f>
        <v>172.05760000000001</v>
      </c>
      <c r="Q73" s="18">
        <f>INDEX(aux!$N$3:$Q$4,MATCH(Q$7,aux!$M$3:$M$4,0),IF($O$6=aux!$N$2,1)+IF($O$6=aux!$O$2,2)+IF($O$6=aux!$P$2,3)+IF($O$6=aux!$Q$2,4))*$C73</f>
        <v>186.62400000000002</v>
      </c>
      <c r="R73" s="38">
        <f>INDEX(aux!$N$3:$Q$4,MATCH(R$7,aux!$M$3:$M$4,0),IF($O$6=aux!$N$2,1)+IF($O$6=aux!$O$2,2)+IF($O$6=aux!$P$2,3)+IF($O$6=aux!$Q$2,4))*$D73</f>
        <v>238.23360000000002</v>
      </c>
      <c r="S73" s="18">
        <f>INDEX(aux!$N$3:$Q$4,MATCH(S$7,aux!$M$3:$M$4,0),IF($S$6=aux!$N$2,1)+IF($S$6=aux!$O$2,2)+IF($S$6=aux!$P$2,3)+IF($S$6=aux!$Q$2,4))*$C73</f>
        <v>145.15199999999999</v>
      </c>
      <c r="T73" s="18">
        <f>INDEX(aux!$N$3:$Q$4,MATCH(T$7,aux!$M$3:$M$4,0),IF($S$6=aux!$N$2,1)+IF($S$6=aux!$O$2,2)+IF($S$6=aux!$P$2,3)+IF($S$6=aux!$Q$2,4))*$D73</f>
        <v>185.2928</v>
      </c>
      <c r="U73" s="18">
        <f>INDEX(aux!$N$3:$Q$4,MATCH(U$7,aux!$M$3:$M$4,0),IF($S$6=aux!$N$2,1)+IF($S$6=aux!$O$2,2)+IF($S$6=aux!$P$2,3)+IF($S$6=aux!$Q$2,4))*$C73</f>
        <v>207.36</v>
      </c>
      <c r="V73" s="19">
        <f>INDEX(aux!$N$3:$Q$4,MATCH(V$7,aux!$M$3:$M$4,0),IF($S$6=aux!$N$2,1)+IF($S$6=aux!$O$2,2)+IF($S$6=aux!$P$2,3)+IF($S$6=aux!$Q$2,4))*$D73</f>
        <v>264.70400000000001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zoomScale="70" zoomScaleNormal="70" workbookViewId="0">
      <selection activeCell="J3" sqref="J3"/>
    </sheetView>
  </sheetViews>
  <sheetFormatPr baseColWidth="10" defaultRowHeight="15" x14ac:dyDescent="0.25"/>
  <cols>
    <col min="1" max="16384" width="11.42578125" style="1"/>
  </cols>
  <sheetData>
    <row r="1" spans="1:22" x14ac:dyDescent="0.25">
      <c r="A1" s="39" t="s">
        <v>31</v>
      </c>
    </row>
    <row r="2" spans="1:22" x14ac:dyDescent="0.25">
      <c r="A2" s="1" t="s">
        <v>20</v>
      </c>
    </row>
    <row r="3" spans="1:22" x14ac:dyDescent="0.25">
      <c r="A3" s="1" t="s">
        <v>21</v>
      </c>
    </row>
    <row r="4" spans="1:22" ht="15.75" thickBot="1" x14ac:dyDescent="0.3"/>
    <row r="5" spans="1:22" x14ac:dyDescent="0.25">
      <c r="B5" s="25" t="str">
        <f>aux!$A$3</f>
        <v>HA-25</v>
      </c>
      <c r="C5" s="10" t="s">
        <v>19</v>
      </c>
      <c r="D5" s="10"/>
      <c r="E5" s="10"/>
      <c r="F5" s="30"/>
      <c r="G5" s="10" t="s">
        <v>17</v>
      </c>
      <c r="H5" s="10"/>
      <c r="I5" s="10"/>
      <c r="J5" s="30"/>
      <c r="K5" s="10" t="str">
        <f>G5</f>
        <v>SOLAPE (ls) [cm]</v>
      </c>
      <c r="L5" s="10"/>
      <c r="M5" s="10"/>
      <c r="N5" s="30"/>
      <c r="O5" s="10" t="str">
        <f>K5</f>
        <v>SOLAPE (ls) [cm]</v>
      </c>
      <c r="P5" s="10"/>
      <c r="Q5" s="10"/>
      <c r="R5" s="30"/>
      <c r="S5" s="10" t="str">
        <f>O5</f>
        <v>SOLAPE (ls) [cm]</v>
      </c>
      <c r="T5" s="10"/>
      <c r="U5" s="10"/>
      <c r="V5" s="11"/>
    </row>
    <row r="6" spans="1:22" x14ac:dyDescent="0.25">
      <c r="B6" s="26" t="str">
        <f>aux!$C$2</f>
        <v>B500</v>
      </c>
      <c r="C6" s="6" t="str">
        <f>aux!$I$1</f>
        <v>Tipo de anclaje y de carga</v>
      </c>
      <c r="D6" s="6"/>
      <c r="E6" s="6"/>
      <c r="F6" s="31"/>
      <c r="G6" s="8">
        <f>aux!$N$2</f>
        <v>0</v>
      </c>
      <c r="H6" s="6" t="str">
        <f>aux!$N$1</f>
        <v>Barras traccionadas / acero total</v>
      </c>
      <c r="I6" s="6"/>
      <c r="J6" s="31"/>
      <c r="K6" s="8">
        <f>aux!$O$2</f>
        <v>0.33</v>
      </c>
      <c r="L6" s="6" t="str">
        <f>H6</f>
        <v>Barras traccionadas / acero total</v>
      </c>
      <c r="M6" s="6"/>
      <c r="N6" s="31"/>
      <c r="O6" s="8">
        <f>aux!$P$2</f>
        <v>0.5</v>
      </c>
      <c r="P6" s="6" t="str">
        <f>L6</f>
        <v>Barras traccionadas / acero total</v>
      </c>
      <c r="Q6" s="6"/>
      <c r="R6" s="31"/>
      <c r="S6" s="8" t="str">
        <f>aux!$Q$2</f>
        <v>&gt;50%</v>
      </c>
      <c r="T6" s="6" t="str">
        <f>P6</f>
        <v>Barras traccionadas / acero total</v>
      </c>
      <c r="U6" s="6"/>
      <c r="V6" s="12"/>
    </row>
    <row r="7" spans="1:22" x14ac:dyDescent="0.25">
      <c r="B7" s="26" t="str">
        <f>aux!$V$3</f>
        <v>Con sismo</v>
      </c>
      <c r="C7" s="6" t="str">
        <f>aux!$I$2</f>
        <v>pat.gan.U(-)/prol.</v>
      </c>
      <c r="D7" s="7" t="str">
        <f>C7</f>
        <v>pat.gan.U(-)/prol.</v>
      </c>
      <c r="E7" s="6" t="str">
        <f>aux!$I$3</f>
        <v>pat.gan.U(+)/trans.</v>
      </c>
      <c r="F7" s="32" t="str">
        <f>E7</f>
        <v>pat.gan.U(+)/trans.</v>
      </c>
      <c r="G7" s="6" t="str">
        <f>aux!$M$4</f>
        <v>dtrans&gt;10Φ</v>
      </c>
      <c r="H7" s="7" t="str">
        <f>G7</f>
        <v>dtrans&gt;10Φ</v>
      </c>
      <c r="I7" s="6" t="str">
        <f>aux!$M$3</f>
        <v>dtrans&lt;10Φ</v>
      </c>
      <c r="J7" s="32" t="str">
        <f>I7</f>
        <v>dtrans&lt;10Φ</v>
      </c>
      <c r="K7" s="6" t="str">
        <f>G7</f>
        <v>dtrans&gt;10Φ</v>
      </c>
      <c r="L7" s="7" t="str">
        <f t="shared" ref="L7:N8" si="0">H7</f>
        <v>dtrans&gt;10Φ</v>
      </c>
      <c r="M7" s="6" t="str">
        <f t="shared" si="0"/>
        <v>dtrans&lt;10Φ</v>
      </c>
      <c r="N7" s="32" t="str">
        <f t="shared" si="0"/>
        <v>dtrans&lt;10Φ</v>
      </c>
      <c r="O7" s="6" t="str">
        <f>K7</f>
        <v>dtrans&gt;10Φ</v>
      </c>
      <c r="P7" s="7" t="str">
        <f t="shared" ref="P7:R8" si="1">L7</f>
        <v>dtrans&gt;10Φ</v>
      </c>
      <c r="Q7" s="6" t="str">
        <f t="shared" si="1"/>
        <v>dtrans&lt;10Φ</v>
      </c>
      <c r="R7" s="32" t="str">
        <f t="shared" si="1"/>
        <v>dtrans&lt;10Φ</v>
      </c>
      <c r="S7" s="6" t="str">
        <f>O7</f>
        <v>dtrans&gt;10Φ</v>
      </c>
      <c r="T7" s="7" t="str">
        <f t="shared" ref="T7:V8" si="2">P7</f>
        <v>dtrans&gt;10Φ</v>
      </c>
      <c r="U7" s="6" t="str">
        <f t="shared" si="2"/>
        <v>dtrans&lt;10Φ</v>
      </c>
      <c r="V7" s="13" t="str">
        <f t="shared" si="2"/>
        <v>dtrans&lt;10Φ</v>
      </c>
    </row>
    <row r="8" spans="1:22" x14ac:dyDescent="0.25">
      <c r="B8" s="27" t="s">
        <v>32</v>
      </c>
      <c r="C8" s="6" t="str">
        <f>aux!$F$2</f>
        <v>I</v>
      </c>
      <c r="D8" s="6" t="str">
        <f>aux!$G$2</f>
        <v>II</v>
      </c>
      <c r="E8" s="6" t="str">
        <f>C8</f>
        <v>I</v>
      </c>
      <c r="F8" s="31" t="str">
        <f>D8</f>
        <v>II</v>
      </c>
      <c r="G8" s="6" t="str">
        <f>C8</f>
        <v>I</v>
      </c>
      <c r="H8" s="6" t="str">
        <f t="shared" ref="H8:J8" si="3">D8</f>
        <v>II</v>
      </c>
      <c r="I8" s="6" t="str">
        <f t="shared" si="3"/>
        <v>I</v>
      </c>
      <c r="J8" s="31" t="str">
        <f t="shared" si="3"/>
        <v>II</v>
      </c>
      <c r="K8" s="6" t="str">
        <f>G8</f>
        <v>I</v>
      </c>
      <c r="L8" s="6" t="str">
        <f t="shared" si="0"/>
        <v>II</v>
      </c>
      <c r="M8" s="6" t="str">
        <f t="shared" si="0"/>
        <v>I</v>
      </c>
      <c r="N8" s="31" t="str">
        <f t="shared" si="0"/>
        <v>II</v>
      </c>
      <c r="O8" s="6" t="str">
        <f>K8</f>
        <v>I</v>
      </c>
      <c r="P8" s="6" t="str">
        <f t="shared" si="1"/>
        <v>II</v>
      </c>
      <c r="Q8" s="6" t="str">
        <f t="shared" si="1"/>
        <v>I</v>
      </c>
      <c r="R8" s="31" t="str">
        <f t="shared" si="1"/>
        <v>II</v>
      </c>
      <c r="S8" s="6" t="str">
        <f>O8</f>
        <v>I</v>
      </c>
      <c r="T8" s="6" t="str">
        <f t="shared" si="2"/>
        <v>II</v>
      </c>
      <c r="U8" s="6" t="str">
        <f t="shared" si="2"/>
        <v>I</v>
      </c>
      <c r="V8" s="12" t="str">
        <f t="shared" si="2"/>
        <v>II</v>
      </c>
    </row>
    <row r="9" spans="1:22" x14ac:dyDescent="0.25">
      <c r="B9" s="28">
        <v>6</v>
      </c>
      <c r="C9" s="21">
        <f>INDEX(aux!$W$2:$W$3,MATCH($B$7,aux!$V$2:$V$3,0))*$B9/10+MAX(INDEX(aux!$K$2:$K$3,MATCH(C$7,aux!$I$2:$I$3,0))*(IF(C$8=aux!$F$2,aux!$F$3,aux!$G$3))*INDEX(aux!$B$3:$C$7,MATCH($B$5,aux!$A$3:$A$7,0),(IF($B$6=aux!$B$2,1,2)))*($B9/10)^2,INDEX(aux!$K$2:$K$3,MATCH(C$7,aux!$I$2:$I$3,0))*VALUE(RIGHT($B$6,3))/(IF(C$8=aux!$F$2,aux!$F$4,aux!$G$4))*$B9/10,10*$B9/10,15)</f>
        <v>21</v>
      </c>
      <c r="D9" s="21">
        <f>INDEX(aux!$W$2:$W$3,MATCH($B$7,aux!$V$2:$V$3,0))*$B9/10+MAX(INDEX(aux!$K$2:$K$3,MATCH(D$7,aux!$I$2:$I$3,0))*(IF(D$8=aux!$F$2,aux!$F$3,aux!$G$3))*INDEX(aux!$B$3:$C$7,MATCH($B$5,aux!$A$3:$A$7,0),(IF($B$6=aux!$B$2,1,2)))*($B9/10)^2,INDEX(aux!$K$2:$K$3,MATCH(D$7,aux!$I$2:$I$3,0))*VALUE(RIGHT($B$6,3))/(IF(D$8=aux!$F$2,aux!$F$4,aux!$G$4))*$B9/10,10*$B9/10,15)</f>
        <v>27.428571428571427</v>
      </c>
      <c r="E9" s="21">
        <f>INDEX(aux!$W$2:$W$3,MATCH($B$7,aux!$V$2:$V$3,0))*$B9/10+MAX(INDEX(aux!$K$2:$K$3,MATCH(E$7,aux!$I$2:$I$3,0))*(IF(E$8=aux!$F$2,aux!$F$3,aux!$G$3))*INDEX(aux!$B$3:$C$7,MATCH($B$5,aux!$A$3:$A$7,0),(IF($B$6=aux!$B$2,1,2)))*($B9/10)^2,INDEX(aux!$K$2:$K$3,MATCH(E$7,aux!$I$2:$I$3,0))*VALUE(RIGHT($B$6,3))/(IF(E$8=aux!$F$2,aux!$F$4,aux!$G$4))*$B9/10,10*$B9/10,15)</f>
        <v>21</v>
      </c>
      <c r="F9" s="33">
        <f>INDEX(aux!$W$2:$W$3,MATCH($B$7,aux!$V$2:$V$3,0))*$B9/10+MAX(INDEX(aux!$K$2:$K$3,MATCH(F$7,aux!$I$2:$I$3,0))*(IF(F$8=aux!$F$2,aux!$F$3,aux!$G$3))*INDEX(aux!$B$3:$C$7,MATCH($B$5,aux!$A$3:$A$7,0),(IF($B$6=aux!$B$2,1,2)))*($B9/10)^2,INDEX(aux!$K$2:$K$3,MATCH(F$7,aux!$I$2:$I$3,0))*VALUE(RIGHT($B$6,3))/(IF(F$8=aux!$F$2,aux!$F$4,aux!$G$4))*$B9/10,10*$B9/10,15)</f>
        <v>21</v>
      </c>
      <c r="G9" s="22">
        <f>INDEX(aux!$N$3:$Q$4,MATCH(G$7,aux!$M$3:$M$4,0),IF($G$6=aux!$N$2,1)+IF($G$6=aux!$O$2,2)+IF($G$6=aux!$P$2,3)+IF($G$6=aux!$Q$2,4))*$C9</f>
        <v>21</v>
      </c>
      <c r="H9" s="22">
        <f>INDEX(aux!$N$3:$Q$4,MATCH(H$7,aux!$M$3:$M$4,0),IF($G$6=aux!$N$2,1)+IF($G$6=aux!$O$2,2)+IF($G$6=aux!$P$2,3)+IF($G$6=aux!$Q$2,4))*$D9</f>
        <v>27.428571428571427</v>
      </c>
      <c r="I9" s="22">
        <f>INDEX(aux!$N$3:$Q$4,MATCH(I$7,aux!$M$3:$M$4,0),IF($G$6=aux!$N$2,1)+IF($G$6=aux!$O$2,2)+IF($G$6=aux!$P$2,3)+IF($G$6=aux!$Q$2,4))*$C9</f>
        <v>21</v>
      </c>
      <c r="J9" s="36">
        <f>INDEX(aux!$N$3:$Q$4,MATCH(J$7,aux!$M$3:$M$4,0),IF($G$6=aux!$N$2,1)+IF($G$6=aux!$O$2,2)+IF($G$6=aux!$P$2,3)+IF($G$6=aux!$Q$2,4))*$D9</f>
        <v>27.428571428571427</v>
      </c>
      <c r="K9" s="22">
        <f>INDEX(aux!$N$3:$Q$4,MATCH(K$7,aux!$M$3:$M$4,0),IF($K$6=aux!$N$2,1)+IF($K$6=aux!$O$2,2)+IF($K$6=aux!$P$2,3)+IF($K$6=aux!$Q$2,4))*$C9</f>
        <v>25.2</v>
      </c>
      <c r="L9" s="22">
        <f>INDEX(aux!$N$3:$Q$4,MATCH(L$7,aux!$M$3:$M$4,0),IF($K$6=aux!$N$2,1)+IF($K$6=aux!$O$2,2)+IF($K$6=aux!$P$2,3)+IF($K$6=aux!$Q$2,4))*$D9</f>
        <v>32.914285714285711</v>
      </c>
      <c r="M9" s="22">
        <f>INDEX(aux!$N$3:$Q$4,MATCH(M$7,aux!$M$3:$M$4,0),IF($K$6=aux!$N$2,1)+IF($K$6=aux!$O$2,2)+IF($K$6=aux!$P$2,3)+IF($K$6=aux!$Q$2,4))*$C9</f>
        <v>33.6</v>
      </c>
      <c r="N9" s="36">
        <f>INDEX(aux!$N$3:$Q$4,MATCH(N$7,aux!$M$3:$M$4,0),IF($K$6=aux!$N$2,1)+IF($K$6=aux!$O$2,2)+IF($K$6=aux!$P$2,3)+IF($K$6=aux!$Q$2,4))*$D9</f>
        <v>43.885714285714286</v>
      </c>
      <c r="O9" s="22">
        <f>INDEX(aux!$N$3:$Q$4,MATCH(O$7,aux!$M$3:$M$4,0),IF($O$6=aux!$N$2,1)+IF($O$6=aux!$O$2,2)+IF($O$6=aux!$P$2,3)+IF($O$6=aux!$Q$2,4))*$C9</f>
        <v>27.3</v>
      </c>
      <c r="P9" s="22">
        <f>INDEX(aux!$N$3:$Q$4,MATCH(P$7,aux!$M$3:$M$4,0),IF($O$6=aux!$N$2,1)+IF($O$6=aux!$O$2,2)+IF($O$6=aux!$P$2,3)+IF($O$6=aux!$Q$2,4))*$D9</f>
        <v>35.657142857142858</v>
      </c>
      <c r="Q9" s="22">
        <f>INDEX(aux!$N$3:$Q$4,MATCH(Q$7,aux!$M$3:$M$4,0),IF($O$6=aux!$N$2,1)+IF($O$6=aux!$O$2,2)+IF($O$6=aux!$P$2,3)+IF($O$6=aux!$Q$2,4))*$C9</f>
        <v>37.800000000000004</v>
      </c>
      <c r="R9" s="36">
        <f>INDEX(aux!$N$3:$Q$4,MATCH(R$7,aux!$M$3:$M$4,0),IF($O$6=aux!$N$2,1)+IF($O$6=aux!$O$2,2)+IF($O$6=aux!$P$2,3)+IF($O$6=aux!$Q$2,4))*$D9</f>
        <v>49.371428571428567</v>
      </c>
      <c r="S9" s="22">
        <f>INDEX(aux!$N$3:$Q$4,MATCH(S$7,aux!$M$3:$M$4,0),IF($S$6=aux!$N$2,1)+IF($S$6=aux!$O$2,2)+IF($S$6=aux!$P$2,3)+IF($S$6=aux!$Q$2,4))*$C9</f>
        <v>29.4</v>
      </c>
      <c r="T9" s="22">
        <f>INDEX(aux!$N$3:$Q$4,MATCH(T$7,aux!$M$3:$M$4,0),IF($S$6=aux!$N$2,1)+IF($S$6=aux!$O$2,2)+IF($S$6=aux!$P$2,3)+IF($S$6=aux!$Q$2,4))*$D9</f>
        <v>38.4</v>
      </c>
      <c r="U9" s="22">
        <f>INDEX(aux!$N$3:$Q$4,MATCH(U$7,aux!$M$3:$M$4,0),IF($S$6=aux!$N$2,1)+IF($S$6=aux!$O$2,2)+IF($S$6=aux!$P$2,3)+IF($S$6=aux!$Q$2,4))*$C9</f>
        <v>42</v>
      </c>
      <c r="V9" s="23">
        <f>INDEX(aux!$N$3:$Q$4,MATCH(V$7,aux!$M$3:$M$4,0),IF($S$6=aux!$N$2,1)+IF($S$6=aux!$O$2,2)+IF($S$6=aux!$P$2,3)+IF($S$6=aux!$Q$2,4))*$D9</f>
        <v>54.857142857142854</v>
      </c>
    </row>
    <row r="10" spans="1:22" x14ac:dyDescent="0.25">
      <c r="B10" s="29">
        <v>8</v>
      </c>
      <c r="C10" s="5">
        <f>INDEX(aux!$W$2:$W$3,MATCH($B$7,aux!$V$2:$V$3,0))*$B10/10+MAX(INDEX(aux!$K$2:$K$3,MATCH(C$7,aux!$I$2:$I$3,0))*(IF(C$8=aux!$F$2,aux!$F$3,aux!$G$3))*INDEX(aux!$B$3:$C$7,MATCH($B$5,aux!$A$3:$A$7,0),(IF($B$6=aux!$B$2,1,2)))*($B10/10)^2,INDEX(aux!$K$2:$K$3,MATCH(C$7,aux!$I$2:$I$3,0))*VALUE(RIGHT($B$6,3))/(IF(C$8=aux!$F$2,aux!$F$4,aux!$G$4))*$B10/10,10*$B10/10,15)</f>
        <v>28</v>
      </c>
      <c r="D10" s="5">
        <f>INDEX(aux!$W$2:$W$3,MATCH($B$7,aux!$V$2:$V$3,0))*$B10/10+MAX(INDEX(aux!$K$2:$K$3,MATCH(D$7,aux!$I$2:$I$3,0))*(IF(D$8=aux!$F$2,aux!$F$3,aux!$G$3))*INDEX(aux!$B$3:$C$7,MATCH($B$5,aux!$A$3:$A$7,0),(IF($B$6=aux!$B$2,1,2)))*($B10/10)^2,INDEX(aux!$K$2:$K$3,MATCH(D$7,aux!$I$2:$I$3,0))*VALUE(RIGHT($B$6,3))/(IF(D$8=aux!$F$2,aux!$F$4,aux!$G$4))*$B10/10,10*$B10/10,15)</f>
        <v>36.571428571428569</v>
      </c>
      <c r="E10" s="5">
        <f>INDEX(aux!$W$2:$W$3,MATCH($B$7,aux!$V$2:$V$3,0))*$B10/10+MAX(INDEX(aux!$K$2:$K$3,MATCH(E$7,aux!$I$2:$I$3,0))*(IF(E$8=aux!$F$2,aux!$F$3,aux!$G$3))*INDEX(aux!$B$3:$C$7,MATCH($B$5,aux!$A$3:$A$7,0),(IF($B$6=aux!$B$2,1,2)))*($B10/10)^2,INDEX(aux!$K$2:$K$3,MATCH(E$7,aux!$I$2:$I$3,0))*VALUE(RIGHT($B$6,3))/(IF(E$8=aux!$F$2,aux!$F$4,aux!$G$4))*$B10/10,10*$B10/10,15)</f>
        <v>23</v>
      </c>
      <c r="F10" s="34">
        <f>INDEX(aux!$W$2:$W$3,MATCH($B$7,aux!$V$2:$V$3,0))*$B10/10+MAX(INDEX(aux!$K$2:$K$3,MATCH(F$7,aux!$I$2:$I$3,0))*(IF(F$8=aux!$F$2,aux!$F$3,aux!$G$3))*INDEX(aux!$B$3:$C$7,MATCH($B$5,aux!$A$3:$A$7,0),(IF($B$6=aux!$B$2,1,2)))*($B10/10)^2,INDEX(aux!$K$2:$K$3,MATCH(F$7,aux!$I$2:$I$3,0))*VALUE(RIGHT($B$6,3))/(IF(F$8=aux!$F$2,aux!$F$4,aux!$G$4))*$B10/10,10*$B10/10,15)</f>
        <v>28</v>
      </c>
      <c r="G10" s="9">
        <f>INDEX(aux!$N$3:$Q$4,MATCH(G$7,aux!$M$3:$M$4,0),IF($G$6=aux!$N$2,1)+IF($G$6=aux!$O$2,2)+IF($G$6=aux!$P$2,3)+IF($G$6=aux!$Q$2,4))*$C10</f>
        <v>28</v>
      </c>
      <c r="H10" s="9">
        <f>INDEX(aux!$N$3:$Q$4,MATCH(H$7,aux!$M$3:$M$4,0),IF($G$6=aux!$N$2,1)+IF($G$6=aux!$O$2,2)+IF($G$6=aux!$P$2,3)+IF($G$6=aux!$Q$2,4))*$D10</f>
        <v>36.571428571428569</v>
      </c>
      <c r="I10" s="9">
        <f>INDEX(aux!$N$3:$Q$4,MATCH(I$7,aux!$M$3:$M$4,0),IF($G$6=aux!$N$2,1)+IF($G$6=aux!$O$2,2)+IF($G$6=aux!$P$2,3)+IF($G$6=aux!$Q$2,4))*$C10</f>
        <v>28</v>
      </c>
      <c r="J10" s="37">
        <f>INDEX(aux!$N$3:$Q$4,MATCH(J$7,aux!$M$3:$M$4,0),IF($G$6=aux!$N$2,1)+IF($G$6=aux!$O$2,2)+IF($G$6=aux!$P$2,3)+IF($G$6=aux!$Q$2,4))*$D10</f>
        <v>36.571428571428569</v>
      </c>
      <c r="K10" s="9">
        <f>INDEX(aux!$N$3:$Q$4,MATCH(K$7,aux!$M$3:$M$4,0),IF($K$6=aux!$N$2,1)+IF($K$6=aux!$O$2,2)+IF($K$6=aux!$P$2,3)+IF($K$6=aux!$Q$2,4))*$C10</f>
        <v>33.6</v>
      </c>
      <c r="L10" s="9">
        <f>INDEX(aux!$N$3:$Q$4,MATCH(L$7,aux!$M$3:$M$4,0),IF($K$6=aux!$N$2,1)+IF($K$6=aux!$O$2,2)+IF($K$6=aux!$P$2,3)+IF($K$6=aux!$Q$2,4))*$D10</f>
        <v>43.885714285714279</v>
      </c>
      <c r="M10" s="9">
        <f>INDEX(aux!$N$3:$Q$4,MATCH(M$7,aux!$M$3:$M$4,0),IF($K$6=aux!$N$2,1)+IF($K$6=aux!$O$2,2)+IF($K$6=aux!$P$2,3)+IF($K$6=aux!$Q$2,4))*$C10</f>
        <v>44.800000000000004</v>
      </c>
      <c r="N10" s="37">
        <f>INDEX(aux!$N$3:$Q$4,MATCH(N$7,aux!$M$3:$M$4,0),IF($K$6=aux!$N$2,1)+IF($K$6=aux!$O$2,2)+IF($K$6=aux!$P$2,3)+IF($K$6=aux!$Q$2,4))*$D10</f>
        <v>58.514285714285712</v>
      </c>
      <c r="O10" s="9">
        <f>INDEX(aux!$N$3:$Q$4,MATCH(O$7,aux!$M$3:$M$4,0),IF($O$6=aux!$N$2,1)+IF($O$6=aux!$O$2,2)+IF($O$6=aux!$P$2,3)+IF($O$6=aux!$Q$2,4))*$C10</f>
        <v>36.4</v>
      </c>
      <c r="P10" s="9">
        <f>INDEX(aux!$N$3:$Q$4,MATCH(P$7,aux!$M$3:$M$4,0),IF($O$6=aux!$N$2,1)+IF($O$6=aux!$O$2,2)+IF($O$6=aux!$P$2,3)+IF($O$6=aux!$Q$2,4))*$D10</f>
        <v>47.542857142857144</v>
      </c>
      <c r="Q10" s="9">
        <f>INDEX(aux!$N$3:$Q$4,MATCH(Q$7,aux!$M$3:$M$4,0),IF($O$6=aux!$N$2,1)+IF($O$6=aux!$O$2,2)+IF($O$6=aux!$P$2,3)+IF($O$6=aux!$Q$2,4))*$C10</f>
        <v>50.4</v>
      </c>
      <c r="R10" s="37">
        <f>INDEX(aux!$N$3:$Q$4,MATCH(R$7,aux!$M$3:$M$4,0),IF($O$6=aux!$N$2,1)+IF($O$6=aux!$O$2,2)+IF($O$6=aux!$P$2,3)+IF($O$6=aux!$Q$2,4))*$D10</f>
        <v>65.828571428571422</v>
      </c>
      <c r="S10" s="9">
        <f>INDEX(aux!$N$3:$Q$4,MATCH(S$7,aux!$M$3:$M$4,0),IF($S$6=aux!$N$2,1)+IF($S$6=aux!$O$2,2)+IF($S$6=aux!$P$2,3)+IF($S$6=aux!$Q$2,4))*$C10</f>
        <v>39.199999999999996</v>
      </c>
      <c r="T10" s="9">
        <f>INDEX(aux!$N$3:$Q$4,MATCH(T$7,aux!$M$3:$M$4,0),IF($S$6=aux!$N$2,1)+IF($S$6=aux!$O$2,2)+IF($S$6=aux!$P$2,3)+IF($S$6=aux!$Q$2,4))*$D10</f>
        <v>51.199999999999996</v>
      </c>
      <c r="U10" s="9">
        <f>INDEX(aux!$N$3:$Q$4,MATCH(U$7,aux!$M$3:$M$4,0),IF($S$6=aux!$N$2,1)+IF($S$6=aux!$O$2,2)+IF($S$6=aux!$P$2,3)+IF($S$6=aux!$Q$2,4))*$C10</f>
        <v>56</v>
      </c>
      <c r="V10" s="15">
        <f>INDEX(aux!$N$3:$Q$4,MATCH(V$7,aux!$M$3:$M$4,0),IF($S$6=aux!$N$2,1)+IF($S$6=aux!$O$2,2)+IF($S$6=aux!$P$2,3)+IF($S$6=aux!$Q$2,4))*$D10</f>
        <v>73.142857142857139</v>
      </c>
    </row>
    <row r="11" spans="1:22" x14ac:dyDescent="0.25">
      <c r="B11" s="29">
        <v>10</v>
      </c>
      <c r="C11" s="5">
        <f>INDEX(aux!$W$2:$W$3,MATCH($B$7,aux!$V$2:$V$3,0))*$B11/10+MAX(INDEX(aux!$K$2:$K$3,MATCH(C$7,aux!$I$2:$I$3,0))*(IF(C$8=aux!$F$2,aux!$F$3,aux!$G$3))*INDEX(aux!$B$3:$C$7,MATCH($B$5,aux!$A$3:$A$7,0),(IF($B$6=aux!$B$2,1,2)))*($B11/10)^2,INDEX(aux!$K$2:$K$3,MATCH(C$7,aux!$I$2:$I$3,0))*VALUE(RIGHT($B$6,3))/(IF(C$8=aux!$F$2,aux!$F$4,aux!$G$4))*$B11/10,10*$B11/10,15)</f>
        <v>35</v>
      </c>
      <c r="D11" s="5">
        <f>INDEX(aux!$W$2:$W$3,MATCH($B$7,aux!$V$2:$V$3,0))*$B11/10+MAX(INDEX(aux!$K$2:$K$3,MATCH(D$7,aux!$I$2:$I$3,0))*(IF(D$8=aux!$F$2,aux!$F$3,aux!$G$3))*INDEX(aux!$B$3:$C$7,MATCH($B$5,aux!$A$3:$A$7,0),(IF($B$6=aux!$B$2,1,2)))*($B11/10)^2,INDEX(aux!$K$2:$K$3,MATCH(D$7,aux!$I$2:$I$3,0))*VALUE(RIGHT($B$6,3))/(IF(D$8=aux!$F$2,aux!$F$4,aux!$G$4))*$B11/10,10*$B11/10,15)</f>
        <v>45.714285714285715</v>
      </c>
      <c r="E11" s="5">
        <f>INDEX(aux!$W$2:$W$3,MATCH($B$7,aux!$V$2:$V$3,0))*$B11/10+MAX(INDEX(aux!$K$2:$K$3,MATCH(E$7,aux!$I$2:$I$3,0))*(IF(E$8=aux!$F$2,aux!$F$3,aux!$G$3))*INDEX(aux!$B$3:$C$7,MATCH($B$5,aux!$A$3:$A$7,0),(IF($B$6=aux!$B$2,1,2)))*($B11/10)^2,INDEX(aux!$K$2:$K$3,MATCH(E$7,aux!$I$2:$I$3,0))*VALUE(RIGHT($B$6,3))/(IF(E$8=aux!$F$2,aux!$F$4,aux!$G$4))*$B11/10,10*$B11/10,15)</f>
        <v>27.5</v>
      </c>
      <c r="F11" s="34">
        <f>INDEX(aux!$W$2:$W$3,MATCH($B$7,aux!$V$2:$V$3,0))*$B11/10+MAX(INDEX(aux!$K$2:$K$3,MATCH(F$7,aux!$I$2:$I$3,0))*(IF(F$8=aux!$F$2,aux!$F$3,aux!$G$3))*INDEX(aux!$B$3:$C$7,MATCH($B$5,aux!$A$3:$A$7,0),(IF($B$6=aux!$B$2,1,2)))*($B11/10)^2,INDEX(aux!$K$2:$K$3,MATCH(F$7,aux!$I$2:$I$3,0))*VALUE(RIGHT($B$6,3))/(IF(F$8=aux!$F$2,aux!$F$4,aux!$G$4))*$B11/10,10*$B11/10,15)</f>
        <v>35</v>
      </c>
      <c r="G11" s="9">
        <f>INDEX(aux!$N$3:$Q$4,MATCH(G$7,aux!$M$3:$M$4,0),IF($G$6=aux!$N$2,1)+IF($G$6=aux!$O$2,2)+IF($G$6=aux!$P$2,3)+IF($G$6=aux!$Q$2,4))*$C11</f>
        <v>35</v>
      </c>
      <c r="H11" s="9">
        <f>INDEX(aux!$N$3:$Q$4,MATCH(H$7,aux!$M$3:$M$4,0),IF($G$6=aux!$N$2,1)+IF($G$6=aux!$O$2,2)+IF($G$6=aux!$P$2,3)+IF($G$6=aux!$Q$2,4))*$D11</f>
        <v>45.714285714285715</v>
      </c>
      <c r="I11" s="9">
        <f>INDEX(aux!$N$3:$Q$4,MATCH(I$7,aux!$M$3:$M$4,0),IF($G$6=aux!$N$2,1)+IF($G$6=aux!$O$2,2)+IF($G$6=aux!$P$2,3)+IF($G$6=aux!$Q$2,4))*$C11</f>
        <v>35</v>
      </c>
      <c r="J11" s="37">
        <f>INDEX(aux!$N$3:$Q$4,MATCH(J$7,aux!$M$3:$M$4,0),IF($G$6=aux!$N$2,1)+IF($G$6=aux!$O$2,2)+IF($G$6=aux!$P$2,3)+IF($G$6=aux!$Q$2,4))*$D11</f>
        <v>45.714285714285715</v>
      </c>
      <c r="K11" s="9">
        <f>INDEX(aux!$N$3:$Q$4,MATCH(K$7,aux!$M$3:$M$4,0),IF($K$6=aux!$N$2,1)+IF($K$6=aux!$O$2,2)+IF($K$6=aux!$P$2,3)+IF($K$6=aux!$Q$2,4))*$C11</f>
        <v>42</v>
      </c>
      <c r="L11" s="9">
        <f>INDEX(aux!$N$3:$Q$4,MATCH(L$7,aux!$M$3:$M$4,0),IF($K$6=aux!$N$2,1)+IF($K$6=aux!$O$2,2)+IF($K$6=aux!$P$2,3)+IF($K$6=aux!$Q$2,4))*$D11</f>
        <v>54.857142857142854</v>
      </c>
      <c r="M11" s="9">
        <f>INDEX(aux!$N$3:$Q$4,MATCH(M$7,aux!$M$3:$M$4,0),IF($K$6=aux!$N$2,1)+IF($K$6=aux!$O$2,2)+IF($K$6=aux!$P$2,3)+IF($K$6=aux!$Q$2,4))*$C11</f>
        <v>56</v>
      </c>
      <c r="N11" s="37">
        <f>INDEX(aux!$N$3:$Q$4,MATCH(N$7,aux!$M$3:$M$4,0),IF($K$6=aux!$N$2,1)+IF($K$6=aux!$O$2,2)+IF($K$6=aux!$P$2,3)+IF($K$6=aux!$Q$2,4))*$D11</f>
        <v>73.142857142857153</v>
      </c>
      <c r="O11" s="9">
        <f>INDEX(aux!$N$3:$Q$4,MATCH(O$7,aux!$M$3:$M$4,0),IF($O$6=aux!$N$2,1)+IF($O$6=aux!$O$2,2)+IF($O$6=aux!$P$2,3)+IF($O$6=aux!$Q$2,4))*$C11</f>
        <v>45.5</v>
      </c>
      <c r="P11" s="9">
        <f>INDEX(aux!$N$3:$Q$4,MATCH(P$7,aux!$M$3:$M$4,0),IF($O$6=aux!$N$2,1)+IF($O$6=aux!$O$2,2)+IF($O$6=aux!$P$2,3)+IF($O$6=aux!$Q$2,4))*$D11</f>
        <v>59.428571428571431</v>
      </c>
      <c r="Q11" s="9">
        <f>INDEX(aux!$N$3:$Q$4,MATCH(Q$7,aux!$M$3:$M$4,0),IF($O$6=aux!$N$2,1)+IF($O$6=aux!$O$2,2)+IF($O$6=aux!$P$2,3)+IF($O$6=aux!$Q$2,4))*$C11</f>
        <v>63</v>
      </c>
      <c r="R11" s="37">
        <f>INDEX(aux!$N$3:$Q$4,MATCH(R$7,aux!$M$3:$M$4,0),IF($O$6=aux!$N$2,1)+IF($O$6=aux!$O$2,2)+IF($O$6=aux!$P$2,3)+IF($O$6=aux!$Q$2,4))*$D11</f>
        <v>82.285714285714292</v>
      </c>
      <c r="S11" s="9">
        <f>INDEX(aux!$N$3:$Q$4,MATCH(S$7,aux!$M$3:$M$4,0),IF($S$6=aux!$N$2,1)+IF($S$6=aux!$O$2,2)+IF($S$6=aux!$P$2,3)+IF($S$6=aux!$Q$2,4))*$C11</f>
        <v>49</v>
      </c>
      <c r="T11" s="9">
        <f>INDEX(aux!$N$3:$Q$4,MATCH(T$7,aux!$M$3:$M$4,0),IF($S$6=aux!$N$2,1)+IF($S$6=aux!$O$2,2)+IF($S$6=aux!$P$2,3)+IF($S$6=aux!$Q$2,4))*$D11</f>
        <v>64</v>
      </c>
      <c r="U11" s="9">
        <f>INDEX(aux!$N$3:$Q$4,MATCH(U$7,aux!$M$3:$M$4,0),IF($S$6=aux!$N$2,1)+IF($S$6=aux!$O$2,2)+IF($S$6=aux!$P$2,3)+IF($S$6=aux!$Q$2,4))*$C11</f>
        <v>70</v>
      </c>
      <c r="V11" s="15">
        <f>INDEX(aux!$N$3:$Q$4,MATCH(V$7,aux!$M$3:$M$4,0),IF($S$6=aux!$N$2,1)+IF($S$6=aux!$O$2,2)+IF($S$6=aux!$P$2,3)+IF($S$6=aux!$Q$2,4))*$D11</f>
        <v>91.428571428571431</v>
      </c>
    </row>
    <row r="12" spans="1:22" x14ac:dyDescent="0.25">
      <c r="B12" s="29">
        <v>12</v>
      </c>
      <c r="C12" s="5">
        <f>INDEX(aux!$W$2:$W$3,MATCH($B$7,aux!$V$2:$V$3,0))*$B12/10+MAX(INDEX(aux!$K$2:$K$3,MATCH(C$7,aux!$I$2:$I$3,0))*(IF(C$8=aux!$F$2,aux!$F$3,aux!$G$3))*INDEX(aux!$B$3:$C$7,MATCH($B$5,aux!$A$3:$A$7,0),(IF($B$6=aux!$B$2,1,2)))*($B12/10)^2,INDEX(aux!$K$2:$K$3,MATCH(C$7,aux!$I$2:$I$3,0))*VALUE(RIGHT($B$6,3))/(IF(C$8=aux!$F$2,aux!$F$4,aux!$G$4))*$B12/10,10*$B12/10,15)</f>
        <v>42</v>
      </c>
      <c r="D12" s="5">
        <f>INDEX(aux!$W$2:$W$3,MATCH($B$7,aux!$V$2:$V$3,0))*$B12/10+MAX(INDEX(aux!$K$2:$K$3,MATCH(D$7,aux!$I$2:$I$3,0))*(IF(D$8=aux!$F$2,aux!$F$3,aux!$G$3))*INDEX(aux!$B$3:$C$7,MATCH($B$5,aux!$A$3:$A$7,0),(IF($B$6=aux!$B$2,1,2)))*($B12/10)^2,INDEX(aux!$K$2:$K$3,MATCH(D$7,aux!$I$2:$I$3,0))*VALUE(RIGHT($B$6,3))/(IF(D$8=aux!$F$2,aux!$F$4,aux!$G$4))*$B12/10,10*$B12/10,15)</f>
        <v>54.857142857142854</v>
      </c>
      <c r="E12" s="5">
        <f>INDEX(aux!$W$2:$W$3,MATCH($B$7,aux!$V$2:$V$3,0))*$B12/10+MAX(INDEX(aux!$K$2:$K$3,MATCH(E$7,aux!$I$2:$I$3,0))*(IF(E$8=aux!$F$2,aux!$F$3,aux!$G$3))*INDEX(aux!$B$3:$C$7,MATCH($B$5,aux!$A$3:$A$7,0),(IF($B$6=aux!$B$2,1,2)))*($B12/10)^2,INDEX(aux!$K$2:$K$3,MATCH(E$7,aux!$I$2:$I$3,0))*VALUE(RIGHT($B$6,3))/(IF(E$8=aux!$F$2,aux!$F$4,aux!$G$4))*$B12/10,10*$B12/10,15)</f>
        <v>33</v>
      </c>
      <c r="F12" s="34">
        <f>INDEX(aux!$W$2:$W$3,MATCH($B$7,aux!$V$2:$V$3,0))*$B12/10+MAX(INDEX(aux!$K$2:$K$3,MATCH(F$7,aux!$I$2:$I$3,0))*(IF(F$8=aux!$F$2,aux!$F$3,aux!$G$3))*INDEX(aux!$B$3:$C$7,MATCH($B$5,aux!$A$3:$A$7,0),(IF($B$6=aux!$B$2,1,2)))*($B12/10)^2,INDEX(aux!$K$2:$K$3,MATCH(F$7,aux!$I$2:$I$3,0))*VALUE(RIGHT($B$6,3))/(IF(F$8=aux!$F$2,aux!$F$4,aux!$G$4))*$B12/10,10*$B12/10,15)</f>
        <v>42</v>
      </c>
      <c r="G12" s="9">
        <f>INDEX(aux!$N$3:$Q$4,MATCH(G$7,aux!$M$3:$M$4,0),IF($G$6=aux!$N$2,1)+IF($G$6=aux!$O$2,2)+IF($G$6=aux!$P$2,3)+IF($G$6=aux!$Q$2,4))*$C12</f>
        <v>42</v>
      </c>
      <c r="H12" s="9">
        <f>INDEX(aux!$N$3:$Q$4,MATCH(H$7,aux!$M$3:$M$4,0),IF($G$6=aux!$N$2,1)+IF($G$6=aux!$O$2,2)+IF($G$6=aux!$P$2,3)+IF($G$6=aux!$Q$2,4))*$D12</f>
        <v>54.857142857142854</v>
      </c>
      <c r="I12" s="9">
        <f>INDEX(aux!$N$3:$Q$4,MATCH(I$7,aux!$M$3:$M$4,0),IF($G$6=aux!$N$2,1)+IF($G$6=aux!$O$2,2)+IF($G$6=aux!$P$2,3)+IF($G$6=aux!$Q$2,4))*$C12</f>
        <v>42</v>
      </c>
      <c r="J12" s="37">
        <f>INDEX(aux!$N$3:$Q$4,MATCH(J$7,aux!$M$3:$M$4,0),IF($G$6=aux!$N$2,1)+IF($G$6=aux!$O$2,2)+IF($G$6=aux!$P$2,3)+IF($G$6=aux!$Q$2,4))*$D12</f>
        <v>54.857142857142854</v>
      </c>
      <c r="K12" s="9">
        <f>INDEX(aux!$N$3:$Q$4,MATCH(K$7,aux!$M$3:$M$4,0),IF($K$6=aux!$N$2,1)+IF($K$6=aux!$O$2,2)+IF($K$6=aux!$P$2,3)+IF($K$6=aux!$Q$2,4))*$C12</f>
        <v>50.4</v>
      </c>
      <c r="L12" s="9">
        <f>INDEX(aux!$N$3:$Q$4,MATCH(L$7,aux!$M$3:$M$4,0),IF($K$6=aux!$N$2,1)+IF($K$6=aux!$O$2,2)+IF($K$6=aux!$P$2,3)+IF($K$6=aux!$Q$2,4))*$D12</f>
        <v>65.828571428571422</v>
      </c>
      <c r="M12" s="9">
        <f>INDEX(aux!$N$3:$Q$4,MATCH(M$7,aux!$M$3:$M$4,0),IF($K$6=aux!$N$2,1)+IF($K$6=aux!$O$2,2)+IF($K$6=aux!$P$2,3)+IF($K$6=aux!$Q$2,4))*$C12</f>
        <v>67.2</v>
      </c>
      <c r="N12" s="37">
        <f>INDEX(aux!$N$3:$Q$4,MATCH(N$7,aux!$M$3:$M$4,0),IF($K$6=aux!$N$2,1)+IF($K$6=aux!$O$2,2)+IF($K$6=aux!$P$2,3)+IF($K$6=aux!$Q$2,4))*$D12</f>
        <v>87.771428571428572</v>
      </c>
      <c r="O12" s="9">
        <f>INDEX(aux!$N$3:$Q$4,MATCH(O$7,aux!$M$3:$M$4,0),IF($O$6=aux!$N$2,1)+IF($O$6=aux!$O$2,2)+IF($O$6=aux!$P$2,3)+IF($O$6=aux!$Q$2,4))*$C12</f>
        <v>54.6</v>
      </c>
      <c r="P12" s="9">
        <f>INDEX(aux!$N$3:$Q$4,MATCH(P$7,aux!$M$3:$M$4,0),IF($O$6=aux!$N$2,1)+IF($O$6=aux!$O$2,2)+IF($O$6=aux!$P$2,3)+IF($O$6=aux!$Q$2,4))*$D12</f>
        <v>71.314285714285717</v>
      </c>
      <c r="Q12" s="9">
        <f>INDEX(aux!$N$3:$Q$4,MATCH(Q$7,aux!$M$3:$M$4,0),IF($O$6=aux!$N$2,1)+IF($O$6=aux!$O$2,2)+IF($O$6=aux!$P$2,3)+IF($O$6=aux!$Q$2,4))*$C12</f>
        <v>75.600000000000009</v>
      </c>
      <c r="R12" s="37">
        <f>INDEX(aux!$N$3:$Q$4,MATCH(R$7,aux!$M$3:$M$4,0),IF($O$6=aux!$N$2,1)+IF($O$6=aux!$O$2,2)+IF($O$6=aux!$P$2,3)+IF($O$6=aux!$Q$2,4))*$D12</f>
        <v>98.742857142857133</v>
      </c>
      <c r="S12" s="9">
        <f>INDEX(aux!$N$3:$Q$4,MATCH(S$7,aux!$M$3:$M$4,0),IF($S$6=aux!$N$2,1)+IF($S$6=aux!$O$2,2)+IF($S$6=aux!$P$2,3)+IF($S$6=aux!$Q$2,4))*$C12</f>
        <v>58.8</v>
      </c>
      <c r="T12" s="9">
        <f>INDEX(aux!$N$3:$Q$4,MATCH(T$7,aux!$M$3:$M$4,0),IF($S$6=aux!$N$2,1)+IF($S$6=aux!$O$2,2)+IF($S$6=aux!$P$2,3)+IF($S$6=aux!$Q$2,4))*$D12</f>
        <v>76.8</v>
      </c>
      <c r="U12" s="9">
        <f>INDEX(aux!$N$3:$Q$4,MATCH(U$7,aux!$M$3:$M$4,0),IF($S$6=aux!$N$2,1)+IF($S$6=aux!$O$2,2)+IF($S$6=aux!$P$2,3)+IF($S$6=aux!$Q$2,4))*$C12</f>
        <v>84</v>
      </c>
      <c r="V12" s="15">
        <f>INDEX(aux!$N$3:$Q$4,MATCH(V$7,aux!$M$3:$M$4,0),IF($S$6=aux!$N$2,1)+IF($S$6=aux!$O$2,2)+IF($S$6=aux!$P$2,3)+IF($S$6=aux!$Q$2,4))*$D12</f>
        <v>109.71428571428571</v>
      </c>
    </row>
    <row r="13" spans="1:22" x14ac:dyDescent="0.25">
      <c r="B13" s="29">
        <v>14</v>
      </c>
      <c r="C13" s="5">
        <f>INDEX(aux!$W$2:$W$3,MATCH($B$7,aux!$V$2:$V$3,0))*$B13/10+MAX(INDEX(aux!$K$2:$K$3,MATCH(C$7,aux!$I$2:$I$3,0))*(IF(C$8=aux!$F$2,aux!$F$3,aux!$G$3))*INDEX(aux!$B$3:$C$7,MATCH($B$5,aux!$A$3:$A$7,0),(IF($B$6=aux!$B$2,1,2)))*($B13/10)^2,INDEX(aux!$K$2:$K$3,MATCH(C$7,aux!$I$2:$I$3,0))*VALUE(RIGHT($B$6,3))/(IF(C$8=aux!$F$2,aux!$F$4,aux!$G$4))*$B13/10,10*$B13/10,15)</f>
        <v>49</v>
      </c>
      <c r="D13" s="5">
        <f>INDEX(aux!$W$2:$W$3,MATCH($B$7,aux!$V$2:$V$3,0))*$B13/10+MAX(INDEX(aux!$K$2:$K$3,MATCH(D$7,aux!$I$2:$I$3,0))*(IF(D$8=aux!$F$2,aux!$F$3,aux!$G$3))*INDEX(aux!$B$3:$C$7,MATCH($B$5,aux!$A$3:$A$7,0),(IF($B$6=aux!$B$2,1,2)))*($B13/10)^2,INDEX(aux!$K$2:$K$3,MATCH(D$7,aux!$I$2:$I$3,0))*VALUE(RIGHT($B$6,3))/(IF(D$8=aux!$F$2,aux!$F$4,aux!$G$4))*$B13/10,10*$B13/10,15)</f>
        <v>64</v>
      </c>
      <c r="E13" s="5">
        <f>INDEX(aux!$W$2:$W$3,MATCH($B$7,aux!$V$2:$V$3,0))*$B13/10+MAX(INDEX(aux!$K$2:$K$3,MATCH(E$7,aux!$I$2:$I$3,0))*(IF(E$8=aux!$F$2,aux!$F$3,aux!$G$3))*INDEX(aux!$B$3:$C$7,MATCH($B$5,aux!$A$3:$A$7,0),(IF($B$6=aux!$B$2,1,2)))*($B13/10)^2,INDEX(aux!$K$2:$K$3,MATCH(E$7,aux!$I$2:$I$3,0))*VALUE(RIGHT($B$6,3))/(IF(E$8=aux!$F$2,aux!$F$4,aux!$G$4))*$B13/10,10*$B13/10,15)</f>
        <v>38.5</v>
      </c>
      <c r="F13" s="34">
        <f>INDEX(aux!$W$2:$W$3,MATCH($B$7,aux!$V$2:$V$3,0))*$B13/10+MAX(INDEX(aux!$K$2:$K$3,MATCH(F$7,aux!$I$2:$I$3,0))*(IF(F$8=aux!$F$2,aux!$F$3,aux!$G$3))*INDEX(aux!$B$3:$C$7,MATCH($B$5,aux!$A$3:$A$7,0),(IF($B$6=aux!$B$2,1,2)))*($B13/10)^2,INDEX(aux!$K$2:$K$3,MATCH(F$7,aux!$I$2:$I$3,0))*VALUE(RIGHT($B$6,3))/(IF(F$8=aux!$F$2,aux!$F$4,aux!$G$4))*$B13/10,10*$B13/10,15)</f>
        <v>49</v>
      </c>
      <c r="G13" s="9">
        <f>INDEX(aux!$N$3:$Q$4,MATCH(G$7,aux!$M$3:$M$4,0),IF($G$6=aux!$N$2,1)+IF($G$6=aux!$O$2,2)+IF($G$6=aux!$P$2,3)+IF($G$6=aux!$Q$2,4))*$C13</f>
        <v>49</v>
      </c>
      <c r="H13" s="9">
        <f>INDEX(aux!$N$3:$Q$4,MATCH(H$7,aux!$M$3:$M$4,0),IF($G$6=aux!$N$2,1)+IF($G$6=aux!$O$2,2)+IF($G$6=aux!$P$2,3)+IF($G$6=aux!$Q$2,4))*$D13</f>
        <v>64</v>
      </c>
      <c r="I13" s="9">
        <f>INDEX(aux!$N$3:$Q$4,MATCH(I$7,aux!$M$3:$M$4,0),IF($G$6=aux!$N$2,1)+IF($G$6=aux!$O$2,2)+IF($G$6=aux!$P$2,3)+IF($G$6=aux!$Q$2,4))*$C13</f>
        <v>49</v>
      </c>
      <c r="J13" s="37">
        <f>INDEX(aux!$N$3:$Q$4,MATCH(J$7,aux!$M$3:$M$4,0),IF($G$6=aux!$N$2,1)+IF($G$6=aux!$O$2,2)+IF($G$6=aux!$P$2,3)+IF($G$6=aux!$Q$2,4))*$D13</f>
        <v>64</v>
      </c>
      <c r="K13" s="9">
        <f>INDEX(aux!$N$3:$Q$4,MATCH(K$7,aux!$M$3:$M$4,0),IF($K$6=aux!$N$2,1)+IF($K$6=aux!$O$2,2)+IF($K$6=aux!$P$2,3)+IF($K$6=aux!$Q$2,4))*$C13</f>
        <v>58.8</v>
      </c>
      <c r="L13" s="9">
        <f>INDEX(aux!$N$3:$Q$4,MATCH(L$7,aux!$M$3:$M$4,0),IF($K$6=aux!$N$2,1)+IF($K$6=aux!$O$2,2)+IF($K$6=aux!$P$2,3)+IF($K$6=aux!$Q$2,4))*$D13</f>
        <v>76.8</v>
      </c>
      <c r="M13" s="9">
        <f>INDEX(aux!$N$3:$Q$4,MATCH(M$7,aux!$M$3:$M$4,0),IF($K$6=aux!$N$2,1)+IF($K$6=aux!$O$2,2)+IF($K$6=aux!$P$2,3)+IF($K$6=aux!$Q$2,4))*$C13</f>
        <v>78.400000000000006</v>
      </c>
      <c r="N13" s="37">
        <f>INDEX(aux!$N$3:$Q$4,MATCH(N$7,aux!$M$3:$M$4,0),IF($K$6=aux!$N$2,1)+IF($K$6=aux!$O$2,2)+IF($K$6=aux!$P$2,3)+IF($K$6=aux!$Q$2,4))*$D13</f>
        <v>102.4</v>
      </c>
      <c r="O13" s="9">
        <f>INDEX(aux!$N$3:$Q$4,MATCH(O$7,aux!$M$3:$M$4,0),IF($O$6=aux!$N$2,1)+IF($O$6=aux!$O$2,2)+IF($O$6=aux!$P$2,3)+IF($O$6=aux!$Q$2,4))*$C13</f>
        <v>63.7</v>
      </c>
      <c r="P13" s="9">
        <f>INDEX(aux!$N$3:$Q$4,MATCH(P$7,aux!$M$3:$M$4,0),IF($O$6=aux!$N$2,1)+IF($O$6=aux!$O$2,2)+IF($O$6=aux!$P$2,3)+IF($O$6=aux!$Q$2,4))*$D13</f>
        <v>83.2</v>
      </c>
      <c r="Q13" s="9">
        <f>INDEX(aux!$N$3:$Q$4,MATCH(Q$7,aux!$M$3:$M$4,0),IF($O$6=aux!$N$2,1)+IF($O$6=aux!$O$2,2)+IF($O$6=aux!$P$2,3)+IF($O$6=aux!$Q$2,4))*$C13</f>
        <v>88.2</v>
      </c>
      <c r="R13" s="37">
        <f>INDEX(aux!$N$3:$Q$4,MATCH(R$7,aux!$M$3:$M$4,0),IF($O$6=aux!$N$2,1)+IF($O$6=aux!$O$2,2)+IF($O$6=aux!$P$2,3)+IF($O$6=aux!$Q$2,4))*$D13</f>
        <v>115.2</v>
      </c>
      <c r="S13" s="9">
        <f>INDEX(aux!$N$3:$Q$4,MATCH(S$7,aux!$M$3:$M$4,0),IF($S$6=aux!$N$2,1)+IF($S$6=aux!$O$2,2)+IF($S$6=aux!$P$2,3)+IF($S$6=aux!$Q$2,4))*$C13</f>
        <v>68.599999999999994</v>
      </c>
      <c r="T13" s="9">
        <f>INDEX(aux!$N$3:$Q$4,MATCH(T$7,aux!$M$3:$M$4,0),IF($S$6=aux!$N$2,1)+IF($S$6=aux!$O$2,2)+IF($S$6=aux!$P$2,3)+IF($S$6=aux!$Q$2,4))*$D13</f>
        <v>89.6</v>
      </c>
      <c r="U13" s="9">
        <f>INDEX(aux!$N$3:$Q$4,MATCH(U$7,aux!$M$3:$M$4,0),IF($S$6=aux!$N$2,1)+IF($S$6=aux!$O$2,2)+IF($S$6=aux!$P$2,3)+IF($S$6=aux!$Q$2,4))*$C13</f>
        <v>98</v>
      </c>
      <c r="V13" s="15">
        <f>INDEX(aux!$N$3:$Q$4,MATCH(V$7,aux!$M$3:$M$4,0),IF($S$6=aux!$N$2,1)+IF($S$6=aux!$O$2,2)+IF($S$6=aux!$P$2,3)+IF($S$6=aux!$Q$2,4))*$D13</f>
        <v>128</v>
      </c>
    </row>
    <row r="14" spans="1:22" x14ac:dyDescent="0.25">
      <c r="B14" s="29">
        <v>16</v>
      </c>
      <c r="C14" s="5">
        <f>INDEX(aux!$W$2:$W$3,MATCH($B$7,aux!$V$2:$V$3,0))*$B14/10+MAX(INDEX(aux!$K$2:$K$3,MATCH(C$7,aux!$I$2:$I$3,0))*(IF(C$8=aux!$F$2,aux!$F$3,aux!$G$3))*INDEX(aux!$B$3:$C$7,MATCH($B$5,aux!$A$3:$A$7,0),(IF($B$6=aux!$B$2,1,2)))*($B14/10)^2,INDEX(aux!$K$2:$K$3,MATCH(C$7,aux!$I$2:$I$3,0))*VALUE(RIGHT($B$6,3))/(IF(C$8=aux!$F$2,aux!$F$4,aux!$G$4))*$B14/10,10*$B14/10,15)</f>
        <v>56</v>
      </c>
      <c r="D14" s="5">
        <f>INDEX(aux!$W$2:$W$3,MATCH($B$7,aux!$V$2:$V$3,0))*$B14/10+MAX(INDEX(aux!$K$2:$K$3,MATCH(D$7,aux!$I$2:$I$3,0))*(IF(D$8=aux!$F$2,aux!$F$3,aux!$G$3))*INDEX(aux!$B$3:$C$7,MATCH($B$5,aux!$A$3:$A$7,0),(IF($B$6=aux!$B$2,1,2)))*($B14/10)^2,INDEX(aux!$K$2:$K$3,MATCH(D$7,aux!$I$2:$I$3,0))*VALUE(RIGHT($B$6,3))/(IF(D$8=aux!$F$2,aux!$F$4,aux!$G$4))*$B14/10,10*$B14/10,15)</f>
        <v>73.142857142857139</v>
      </c>
      <c r="E14" s="5">
        <f>INDEX(aux!$W$2:$W$3,MATCH($B$7,aux!$V$2:$V$3,0))*$B14/10+MAX(INDEX(aux!$K$2:$K$3,MATCH(E$7,aux!$I$2:$I$3,0))*(IF(E$8=aux!$F$2,aux!$F$3,aux!$G$3))*INDEX(aux!$B$3:$C$7,MATCH($B$5,aux!$A$3:$A$7,0),(IF($B$6=aux!$B$2,1,2)))*($B14/10)^2,INDEX(aux!$K$2:$K$3,MATCH(E$7,aux!$I$2:$I$3,0))*VALUE(RIGHT($B$6,3))/(IF(E$8=aux!$F$2,aux!$F$4,aux!$G$4))*$B14/10,10*$B14/10,15)</f>
        <v>44</v>
      </c>
      <c r="F14" s="34">
        <f>INDEX(aux!$W$2:$W$3,MATCH($B$7,aux!$V$2:$V$3,0))*$B14/10+MAX(INDEX(aux!$K$2:$K$3,MATCH(F$7,aux!$I$2:$I$3,0))*(IF(F$8=aux!$F$2,aux!$F$3,aux!$G$3))*INDEX(aux!$B$3:$C$7,MATCH($B$5,aux!$A$3:$A$7,0),(IF($B$6=aux!$B$2,1,2)))*($B14/10)^2,INDEX(aux!$K$2:$K$3,MATCH(F$7,aux!$I$2:$I$3,0))*VALUE(RIGHT($B$6,3))/(IF(F$8=aux!$F$2,aux!$F$4,aux!$G$4))*$B14/10,10*$B14/10,15)</f>
        <v>56</v>
      </c>
      <c r="G14" s="9">
        <f>INDEX(aux!$N$3:$Q$4,MATCH(G$7,aux!$M$3:$M$4,0),IF($G$6=aux!$N$2,1)+IF($G$6=aux!$O$2,2)+IF($G$6=aux!$P$2,3)+IF($G$6=aux!$Q$2,4))*$C14</f>
        <v>56</v>
      </c>
      <c r="H14" s="9">
        <f>INDEX(aux!$N$3:$Q$4,MATCH(H$7,aux!$M$3:$M$4,0),IF($G$6=aux!$N$2,1)+IF($G$6=aux!$O$2,2)+IF($G$6=aux!$P$2,3)+IF($G$6=aux!$Q$2,4))*$D14</f>
        <v>73.142857142857139</v>
      </c>
      <c r="I14" s="9">
        <f>INDEX(aux!$N$3:$Q$4,MATCH(I$7,aux!$M$3:$M$4,0),IF($G$6=aux!$N$2,1)+IF($G$6=aux!$O$2,2)+IF($G$6=aux!$P$2,3)+IF($G$6=aux!$Q$2,4))*$C14</f>
        <v>56</v>
      </c>
      <c r="J14" s="37">
        <f>INDEX(aux!$N$3:$Q$4,MATCH(J$7,aux!$M$3:$M$4,0),IF($G$6=aux!$N$2,1)+IF($G$6=aux!$O$2,2)+IF($G$6=aux!$P$2,3)+IF($G$6=aux!$Q$2,4))*$D14</f>
        <v>73.142857142857139</v>
      </c>
      <c r="K14" s="9">
        <f>INDEX(aux!$N$3:$Q$4,MATCH(K$7,aux!$M$3:$M$4,0),IF($K$6=aux!$N$2,1)+IF($K$6=aux!$O$2,2)+IF($K$6=aux!$P$2,3)+IF($K$6=aux!$Q$2,4))*$C14</f>
        <v>67.2</v>
      </c>
      <c r="L14" s="9">
        <f>INDEX(aux!$N$3:$Q$4,MATCH(L$7,aux!$M$3:$M$4,0),IF($K$6=aux!$N$2,1)+IF($K$6=aux!$O$2,2)+IF($K$6=aux!$P$2,3)+IF($K$6=aux!$Q$2,4))*$D14</f>
        <v>87.771428571428558</v>
      </c>
      <c r="M14" s="9">
        <f>INDEX(aux!$N$3:$Q$4,MATCH(M$7,aux!$M$3:$M$4,0),IF($K$6=aux!$N$2,1)+IF($K$6=aux!$O$2,2)+IF($K$6=aux!$P$2,3)+IF($K$6=aux!$Q$2,4))*$C14</f>
        <v>89.600000000000009</v>
      </c>
      <c r="N14" s="37">
        <f>INDEX(aux!$N$3:$Q$4,MATCH(N$7,aux!$M$3:$M$4,0),IF($K$6=aux!$N$2,1)+IF($K$6=aux!$O$2,2)+IF($K$6=aux!$P$2,3)+IF($K$6=aux!$Q$2,4))*$D14</f>
        <v>117.02857142857142</v>
      </c>
      <c r="O14" s="9">
        <f>INDEX(aux!$N$3:$Q$4,MATCH(O$7,aux!$M$3:$M$4,0),IF($O$6=aux!$N$2,1)+IF($O$6=aux!$O$2,2)+IF($O$6=aux!$P$2,3)+IF($O$6=aux!$Q$2,4))*$C14</f>
        <v>72.8</v>
      </c>
      <c r="P14" s="9">
        <f>INDEX(aux!$N$3:$Q$4,MATCH(P$7,aux!$M$3:$M$4,0),IF($O$6=aux!$N$2,1)+IF($O$6=aux!$O$2,2)+IF($O$6=aux!$P$2,3)+IF($O$6=aux!$Q$2,4))*$D14</f>
        <v>95.085714285714289</v>
      </c>
      <c r="Q14" s="9">
        <f>INDEX(aux!$N$3:$Q$4,MATCH(Q$7,aux!$M$3:$M$4,0),IF($O$6=aux!$N$2,1)+IF($O$6=aux!$O$2,2)+IF($O$6=aux!$P$2,3)+IF($O$6=aux!$Q$2,4))*$C14</f>
        <v>100.8</v>
      </c>
      <c r="R14" s="37">
        <f>INDEX(aux!$N$3:$Q$4,MATCH(R$7,aux!$M$3:$M$4,0),IF($O$6=aux!$N$2,1)+IF($O$6=aux!$O$2,2)+IF($O$6=aux!$P$2,3)+IF($O$6=aux!$Q$2,4))*$D14</f>
        <v>131.65714285714284</v>
      </c>
      <c r="S14" s="9">
        <f>INDEX(aux!$N$3:$Q$4,MATCH(S$7,aux!$M$3:$M$4,0),IF($S$6=aux!$N$2,1)+IF($S$6=aux!$O$2,2)+IF($S$6=aux!$P$2,3)+IF($S$6=aux!$Q$2,4))*$C14</f>
        <v>78.399999999999991</v>
      </c>
      <c r="T14" s="9">
        <f>INDEX(aux!$N$3:$Q$4,MATCH(T$7,aux!$M$3:$M$4,0),IF($S$6=aux!$N$2,1)+IF($S$6=aux!$O$2,2)+IF($S$6=aux!$P$2,3)+IF($S$6=aux!$Q$2,4))*$D14</f>
        <v>102.39999999999999</v>
      </c>
      <c r="U14" s="9">
        <f>INDEX(aux!$N$3:$Q$4,MATCH(U$7,aux!$M$3:$M$4,0),IF($S$6=aux!$N$2,1)+IF($S$6=aux!$O$2,2)+IF($S$6=aux!$P$2,3)+IF($S$6=aux!$Q$2,4))*$C14</f>
        <v>112</v>
      </c>
      <c r="V14" s="15">
        <f>INDEX(aux!$N$3:$Q$4,MATCH(V$7,aux!$M$3:$M$4,0),IF($S$6=aux!$N$2,1)+IF($S$6=aux!$O$2,2)+IF($S$6=aux!$P$2,3)+IF($S$6=aux!$Q$2,4))*$D14</f>
        <v>146.28571428571428</v>
      </c>
    </row>
    <row r="15" spans="1:22" x14ac:dyDescent="0.25">
      <c r="B15" s="29">
        <v>20</v>
      </c>
      <c r="C15" s="5">
        <f>INDEX(aux!$W$2:$W$3,MATCH($B$7,aux!$V$2:$V$3,0))*$B15/10+MAX(INDEX(aux!$K$2:$K$3,MATCH(C$7,aux!$I$2:$I$3,0))*(IF(C$8=aux!$F$2,aux!$F$3,aux!$G$3))*INDEX(aux!$B$3:$C$7,MATCH($B$5,aux!$A$3:$A$7,0),(IF($B$6=aux!$B$2,1,2)))*($B15/10)^2,INDEX(aux!$K$2:$K$3,MATCH(C$7,aux!$I$2:$I$3,0))*VALUE(RIGHT($B$6,3))/(IF(C$8=aux!$F$2,aux!$F$4,aux!$G$4))*$B15/10,10*$B15/10,15)</f>
        <v>80</v>
      </c>
      <c r="D15" s="5">
        <f>INDEX(aux!$W$2:$W$3,MATCH($B$7,aux!$V$2:$V$3,0))*$B15/10+MAX(INDEX(aux!$K$2:$K$3,MATCH(D$7,aux!$I$2:$I$3,0))*(IF(D$8=aux!$F$2,aux!$F$3,aux!$G$3))*INDEX(aux!$B$3:$C$7,MATCH($B$5,aux!$A$3:$A$7,0),(IF($B$6=aux!$B$2,1,2)))*($B15/10)^2,INDEX(aux!$K$2:$K$3,MATCH(D$7,aux!$I$2:$I$3,0))*VALUE(RIGHT($B$6,3))/(IF(D$8=aux!$F$2,aux!$F$4,aux!$G$4))*$B15/10,10*$B15/10,15)</f>
        <v>104</v>
      </c>
      <c r="E15" s="5">
        <f>INDEX(aux!$W$2:$W$3,MATCH($B$7,aux!$V$2:$V$3,0))*$B15/10+MAX(INDEX(aux!$K$2:$K$3,MATCH(E$7,aux!$I$2:$I$3,0))*(IF(E$8=aux!$F$2,aux!$F$3,aux!$G$3))*INDEX(aux!$B$3:$C$7,MATCH($B$5,aux!$A$3:$A$7,0),(IF($B$6=aux!$B$2,1,2)))*($B15/10)^2,INDEX(aux!$K$2:$K$3,MATCH(E$7,aux!$I$2:$I$3,0))*VALUE(RIGHT($B$6,3))/(IF(E$8=aux!$F$2,aux!$F$4,aux!$G$4))*$B15/10,10*$B15/10,15)</f>
        <v>62</v>
      </c>
      <c r="F15" s="34">
        <f>INDEX(aux!$W$2:$W$3,MATCH($B$7,aux!$V$2:$V$3,0))*$B15/10+MAX(INDEX(aux!$K$2:$K$3,MATCH(F$7,aux!$I$2:$I$3,0))*(IF(F$8=aux!$F$2,aux!$F$3,aux!$G$3))*INDEX(aux!$B$3:$C$7,MATCH($B$5,aux!$A$3:$A$7,0),(IF($B$6=aux!$B$2,1,2)))*($B15/10)^2,INDEX(aux!$K$2:$K$3,MATCH(F$7,aux!$I$2:$I$3,0))*VALUE(RIGHT($B$6,3))/(IF(F$8=aux!$F$2,aux!$F$4,aux!$G$4))*$B15/10,10*$B15/10,15)</f>
        <v>78.799999999999983</v>
      </c>
      <c r="G15" s="9">
        <f>INDEX(aux!$N$3:$Q$4,MATCH(G$7,aux!$M$3:$M$4,0),IF($G$6=aux!$N$2,1)+IF($G$6=aux!$O$2,2)+IF($G$6=aux!$P$2,3)+IF($G$6=aux!$Q$2,4))*$C15</f>
        <v>80</v>
      </c>
      <c r="H15" s="9">
        <f>INDEX(aux!$N$3:$Q$4,MATCH(H$7,aux!$M$3:$M$4,0),IF($G$6=aux!$N$2,1)+IF($G$6=aux!$O$2,2)+IF($G$6=aux!$P$2,3)+IF($G$6=aux!$Q$2,4))*$D15</f>
        <v>104</v>
      </c>
      <c r="I15" s="9">
        <f>INDEX(aux!$N$3:$Q$4,MATCH(I$7,aux!$M$3:$M$4,0),IF($G$6=aux!$N$2,1)+IF($G$6=aux!$O$2,2)+IF($G$6=aux!$P$2,3)+IF($G$6=aux!$Q$2,4))*$C15</f>
        <v>80</v>
      </c>
      <c r="J15" s="37">
        <f>INDEX(aux!$N$3:$Q$4,MATCH(J$7,aux!$M$3:$M$4,0),IF($G$6=aux!$N$2,1)+IF($G$6=aux!$O$2,2)+IF($G$6=aux!$P$2,3)+IF($G$6=aux!$Q$2,4))*$D15</f>
        <v>104</v>
      </c>
      <c r="K15" s="9">
        <f>INDEX(aux!$N$3:$Q$4,MATCH(K$7,aux!$M$3:$M$4,0),IF($K$6=aux!$N$2,1)+IF($K$6=aux!$O$2,2)+IF($K$6=aux!$P$2,3)+IF($K$6=aux!$Q$2,4))*$C15</f>
        <v>96</v>
      </c>
      <c r="L15" s="9">
        <f>INDEX(aux!$N$3:$Q$4,MATCH(L$7,aux!$M$3:$M$4,0),IF($K$6=aux!$N$2,1)+IF($K$6=aux!$O$2,2)+IF($K$6=aux!$P$2,3)+IF($K$6=aux!$Q$2,4))*$D15</f>
        <v>124.8</v>
      </c>
      <c r="M15" s="9">
        <f>INDEX(aux!$N$3:$Q$4,MATCH(M$7,aux!$M$3:$M$4,0),IF($K$6=aux!$N$2,1)+IF($K$6=aux!$O$2,2)+IF($K$6=aux!$P$2,3)+IF($K$6=aux!$Q$2,4))*$C15</f>
        <v>128</v>
      </c>
      <c r="N15" s="37">
        <f>INDEX(aux!$N$3:$Q$4,MATCH(N$7,aux!$M$3:$M$4,0),IF($K$6=aux!$N$2,1)+IF($K$6=aux!$O$2,2)+IF($K$6=aux!$P$2,3)+IF($K$6=aux!$Q$2,4))*$D15</f>
        <v>166.4</v>
      </c>
      <c r="O15" s="9">
        <f>INDEX(aux!$N$3:$Q$4,MATCH(O$7,aux!$M$3:$M$4,0),IF($O$6=aux!$N$2,1)+IF($O$6=aux!$O$2,2)+IF($O$6=aux!$P$2,3)+IF($O$6=aux!$Q$2,4))*$C15</f>
        <v>104</v>
      </c>
      <c r="P15" s="9">
        <f>INDEX(aux!$N$3:$Q$4,MATCH(P$7,aux!$M$3:$M$4,0),IF($O$6=aux!$N$2,1)+IF($O$6=aux!$O$2,2)+IF($O$6=aux!$P$2,3)+IF($O$6=aux!$Q$2,4))*$D15</f>
        <v>135.20000000000002</v>
      </c>
      <c r="Q15" s="9">
        <f>INDEX(aux!$N$3:$Q$4,MATCH(Q$7,aux!$M$3:$M$4,0),IF($O$6=aux!$N$2,1)+IF($O$6=aux!$O$2,2)+IF($O$6=aux!$P$2,3)+IF($O$6=aux!$Q$2,4))*$C15</f>
        <v>144</v>
      </c>
      <c r="R15" s="37">
        <f>INDEX(aux!$N$3:$Q$4,MATCH(R$7,aux!$M$3:$M$4,0),IF($O$6=aux!$N$2,1)+IF($O$6=aux!$O$2,2)+IF($O$6=aux!$P$2,3)+IF($O$6=aux!$Q$2,4))*$D15</f>
        <v>187.20000000000002</v>
      </c>
      <c r="S15" s="9">
        <f>INDEX(aux!$N$3:$Q$4,MATCH(S$7,aux!$M$3:$M$4,0),IF($S$6=aux!$N$2,1)+IF($S$6=aux!$O$2,2)+IF($S$6=aux!$P$2,3)+IF($S$6=aux!$Q$2,4))*$C15</f>
        <v>112</v>
      </c>
      <c r="T15" s="9">
        <f>INDEX(aux!$N$3:$Q$4,MATCH(T$7,aux!$M$3:$M$4,0),IF($S$6=aux!$N$2,1)+IF($S$6=aux!$O$2,2)+IF($S$6=aux!$P$2,3)+IF($S$6=aux!$Q$2,4))*$D15</f>
        <v>145.6</v>
      </c>
      <c r="U15" s="9">
        <f>INDEX(aux!$N$3:$Q$4,MATCH(U$7,aux!$M$3:$M$4,0),IF($S$6=aux!$N$2,1)+IF($S$6=aux!$O$2,2)+IF($S$6=aux!$P$2,3)+IF($S$6=aux!$Q$2,4))*$C15</f>
        <v>160</v>
      </c>
      <c r="V15" s="15">
        <f>INDEX(aux!$N$3:$Q$4,MATCH(V$7,aux!$M$3:$M$4,0),IF($S$6=aux!$N$2,1)+IF($S$6=aux!$O$2,2)+IF($S$6=aux!$P$2,3)+IF($S$6=aux!$Q$2,4))*$D15</f>
        <v>208</v>
      </c>
    </row>
    <row r="16" spans="1:22" x14ac:dyDescent="0.25">
      <c r="B16" s="29">
        <v>25</v>
      </c>
      <c r="C16" s="5">
        <f>INDEX(aux!$W$2:$W$3,MATCH($B$7,aux!$V$2:$V$3,0))*$B16/10+MAX(INDEX(aux!$K$2:$K$3,MATCH(C$7,aux!$I$2:$I$3,0))*(IF(C$8=aux!$F$2,aux!$F$3,aux!$G$3))*INDEX(aux!$B$3:$C$7,MATCH($B$5,aux!$A$3:$A$7,0),(IF($B$6=aux!$B$2,1,2)))*($B16/10)^2,INDEX(aux!$K$2:$K$3,MATCH(C$7,aux!$I$2:$I$3,0))*VALUE(RIGHT($B$6,3))/(IF(C$8=aux!$F$2,aux!$F$4,aux!$G$4))*$B16/10,10*$B16/10,15)</f>
        <v>118.75</v>
      </c>
      <c r="D16" s="5">
        <f>INDEX(aux!$W$2:$W$3,MATCH($B$7,aux!$V$2:$V$3,0))*$B16/10+MAX(INDEX(aux!$K$2:$K$3,MATCH(D$7,aux!$I$2:$I$3,0))*(IF(D$8=aux!$F$2,aux!$F$3,aux!$G$3))*INDEX(aux!$B$3:$C$7,MATCH($B$5,aux!$A$3:$A$7,0),(IF($B$6=aux!$B$2,1,2)))*($B16/10)^2,INDEX(aux!$K$2:$K$3,MATCH(D$7,aux!$I$2:$I$3,0))*VALUE(RIGHT($B$6,3))/(IF(D$8=aux!$F$2,aux!$F$4,aux!$G$4))*$B16/10,10*$B16/10,15)</f>
        <v>156.25</v>
      </c>
      <c r="E16" s="5">
        <f>INDEX(aux!$W$2:$W$3,MATCH($B$7,aux!$V$2:$V$3,0))*$B16/10+MAX(INDEX(aux!$K$2:$K$3,MATCH(E$7,aux!$I$2:$I$3,0))*(IF(E$8=aux!$F$2,aux!$F$3,aux!$G$3))*INDEX(aux!$B$3:$C$7,MATCH($B$5,aux!$A$3:$A$7,0),(IF($B$6=aux!$B$2,1,2)))*($B16/10)^2,INDEX(aux!$K$2:$K$3,MATCH(E$7,aux!$I$2:$I$3,0))*VALUE(RIGHT($B$6,3))/(IF(E$8=aux!$F$2,aux!$F$4,aux!$G$4))*$B16/10,10*$B16/10,15)</f>
        <v>90.625</v>
      </c>
      <c r="F16" s="34">
        <f>INDEX(aux!$W$2:$W$3,MATCH($B$7,aux!$V$2:$V$3,0))*$B16/10+MAX(INDEX(aux!$K$2:$K$3,MATCH(F$7,aux!$I$2:$I$3,0))*(IF(F$8=aux!$F$2,aux!$F$3,aux!$G$3))*INDEX(aux!$B$3:$C$7,MATCH($B$5,aux!$A$3:$A$7,0),(IF($B$6=aux!$B$2,1,2)))*($B16/10)^2,INDEX(aux!$K$2:$K$3,MATCH(F$7,aux!$I$2:$I$3,0))*VALUE(RIGHT($B$6,3))/(IF(F$8=aux!$F$2,aux!$F$4,aux!$G$4))*$B16/10,10*$B16/10,15)</f>
        <v>116.87499999999999</v>
      </c>
      <c r="G16" s="9">
        <f>INDEX(aux!$N$3:$Q$4,MATCH(G$7,aux!$M$3:$M$4,0),IF($G$6=aux!$N$2,1)+IF($G$6=aux!$O$2,2)+IF($G$6=aux!$P$2,3)+IF($G$6=aux!$Q$2,4))*$C16</f>
        <v>118.75</v>
      </c>
      <c r="H16" s="9">
        <f>INDEX(aux!$N$3:$Q$4,MATCH(H$7,aux!$M$3:$M$4,0),IF($G$6=aux!$N$2,1)+IF($G$6=aux!$O$2,2)+IF($G$6=aux!$P$2,3)+IF($G$6=aux!$Q$2,4))*$D16</f>
        <v>156.25</v>
      </c>
      <c r="I16" s="9">
        <f>INDEX(aux!$N$3:$Q$4,MATCH(I$7,aux!$M$3:$M$4,0),IF($G$6=aux!$N$2,1)+IF($G$6=aux!$O$2,2)+IF($G$6=aux!$P$2,3)+IF($G$6=aux!$Q$2,4))*$C16</f>
        <v>118.75</v>
      </c>
      <c r="J16" s="37">
        <f>INDEX(aux!$N$3:$Q$4,MATCH(J$7,aux!$M$3:$M$4,0),IF($G$6=aux!$N$2,1)+IF($G$6=aux!$O$2,2)+IF($G$6=aux!$P$2,3)+IF($G$6=aux!$Q$2,4))*$D16</f>
        <v>156.25</v>
      </c>
      <c r="K16" s="9">
        <f>INDEX(aux!$N$3:$Q$4,MATCH(K$7,aux!$M$3:$M$4,0),IF($K$6=aux!$N$2,1)+IF($K$6=aux!$O$2,2)+IF($K$6=aux!$P$2,3)+IF($K$6=aux!$Q$2,4))*$C16</f>
        <v>142.5</v>
      </c>
      <c r="L16" s="9">
        <f>INDEX(aux!$N$3:$Q$4,MATCH(L$7,aux!$M$3:$M$4,0),IF($K$6=aux!$N$2,1)+IF($K$6=aux!$O$2,2)+IF($K$6=aux!$P$2,3)+IF($K$6=aux!$Q$2,4))*$D16</f>
        <v>187.5</v>
      </c>
      <c r="M16" s="9">
        <f>INDEX(aux!$N$3:$Q$4,MATCH(M$7,aux!$M$3:$M$4,0),IF($K$6=aux!$N$2,1)+IF($K$6=aux!$O$2,2)+IF($K$6=aux!$P$2,3)+IF($K$6=aux!$Q$2,4))*$C16</f>
        <v>190</v>
      </c>
      <c r="N16" s="37">
        <f>INDEX(aux!$N$3:$Q$4,MATCH(N$7,aux!$M$3:$M$4,0),IF($K$6=aux!$N$2,1)+IF($K$6=aux!$O$2,2)+IF($K$6=aux!$P$2,3)+IF($K$6=aux!$Q$2,4))*$D16</f>
        <v>250</v>
      </c>
      <c r="O16" s="9">
        <f>INDEX(aux!$N$3:$Q$4,MATCH(O$7,aux!$M$3:$M$4,0),IF($O$6=aux!$N$2,1)+IF($O$6=aux!$O$2,2)+IF($O$6=aux!$P$2,3)+IF($O$6=aux!$Q$2,4))*$C16</f>
        <v>154.375</v>
      </c>
      <c r="P16" s="9">
        <f>INDEX(aux!$N$3:$Q$4,MATCH(P$7,aux!$M$3:$M$4,0),IF($O$6=aux!$N$2,1)+IF($O$6=aux!$O$2,2)+IF($O$6=aux!$P$2,3)+IF($O$6=aux!$Q$2,4))*$D16</f>
        <v>203.125</v>
      </c>
      <c r="Q16" s="9">
        <f>INDEX(aux!$N$3:$Q$4,MATCH(Q$7,aux!$M$3:$M$4,0),IF($O$6=aux!$N$2,1)+IF($O$6=aux!$O$2,2)+IF($O$6=aux!$P$2,3)+IF($O$6=aux!$Q$2,4))*$C16</f>
        <v>213.75</v>
      </c>
      <c r="R16" s="37">
        <f>INDEX(aux!$N$3:$Q$4,MATCH(R$7,aux!$M$3:$M$4,0),IF($O$6=aux!$N$2,1)+IF($O$6=aux!$O$2,2)+IF($O$6=aux!$P$2,3)+IF($O$6=aux!$Q$2,4))*$D16</f>
        <v>281.25</v>
      </c>
      <c r="S16" s="9">
        <f>INDEX(aux!$N$3:$Q$4,MATCH(S$7,aux!$M$3:$M$4,0),IF($S$6=aux!$N$2,1)+IF($S$6=aux!$O$2,2)+IF($S$6=aux!$P$2,3)+IF($S$6=aux!$Q$2,4))*$C16</f>
        <v>166.25</v>
      </c>
      <c r="T16" s="9">
        <f>INDEX(aux!$N$3:$Q$4,MATCH(T$7,aux!$M$3:$M$4,0),IF($S$6=aux!$N$2,1)+IF($S$6=aux!$O$2,2)+IF($S$6=aux!$P$2,3)+IF($S$6=aux!$Q$2,4))*$D16</f>
        <v>218.75</v>
      </c>
      <c r="U16" s="9">
        <f>INDEX(aux!$N$3:$Q$4,MATCH(U$7,aux!$M$3:$M$4,0),IF($S$6=aux!$N$2,1)+IF($S$6=aux!$O$2,2)+IF($S$6=aux!$P$2,3)+IF($S$6=aux!$Q$2,4))*$C16</f>
        <v>237.5</v>
      </c>
      <c r="V16" s="15">
        <f>INDEX(aux!$N$3:$Q$4,MATCH(V$7,aux!$M$3:$M$4,0),IF($S$6=aux!$N$2,1)+IF($S$6=aux!$O$2,2)+IF($S$6=aux!$P$2,3)+IF($S$6=aux!$Q$2,4))*$D16</f>
        <v>312.5</v>
      </c>
    </row>
    <row r="17" spans="2:22" ht="15.75" thickBot="1" x14ac:dyDescent="0.3">
      <c r="B17" s="24">
        <v>32</v>
      </c>
      <c r="C17" s="17">
        <f>INDEX(aux!$W$2:$W$3,MATCH($B$7,aux!$V$2:$V$3,0))*$B17/10+MAX(INDEX(aux!$K$2:$K$3,MATCH(C$7,aux!$I$2:$I$3,0))*(IF(C$8=aux!$F$2,aux!$F$3,aux!$G$3))*INDEX(aux!$B$3:$C$7,MATCH($B$5,aux!$A$3:$A$7,0),(IF($B$6=aux!$B$2,1,2)))*($B17/10)^2,INDEX(aux!$K$2:$K$3,MATCH(C$7,aux!$I$2:$I$3,0))*VALUE(RIGHT($B$6,3))/(IF(C$8=aux!$F$2,aux!$F$4,aux!$G$4))*$B17/10,10*$B17/10,15)</f>
        <v>185.60000000000002</v>
      </c>
      <c r="D17" s="17">
        <f>INDEX(aux!$W$2:$W$3,MATCH($B$7,aux!$V$2:$V$3,0))*$B17/10+MAX(INDEX(aux!$K$2:$K$3,MATCH(D$7,aux!$I$2:$I$3,0))*(IF(D$8=aux!$F$2,aux!$F$3,aux!$G$3))*INDEX(aux!$B$3:$C$7,MATCH($B$5,aux!$A$3:$A$7,0),(IF($B$6=aux!$B$2,1,2)))*($B17/10)^2,INDEX(aux!$K$2:$K$3,MATCH(D$7,aux!$I$2:$I$3,0))*VALUE(RIGHT($B$6,3))/(IF(D$8=aux!$F$2,aux!$F$4,aux!$G$4))*$B17/10,10*$B17/10,15)</f>
        <v>247.04000000000005</v>
      </c>
      <c r="E17" s="17">
        <f>INDEX(aux!$W$2:$W$3,MATCH($B$7,aux!$V$2:$V$3,0))*$B17/10+MAX(INDEX(aux!$K$2:$K$3,MATCH(E$7,aux!$I$2:$I$3,0))*(IF(E$8=aux!$F$2,aux!$F$3,aux!$G$3))*INDEX(aux!$B$3:$C$7,MATCH($B$5,aux!$A$3:$A$7,0),(IF($B$6=aux!$B$2,1,2)))*($B17/10)^2,INDEX(aux!$K$2:$K$3,MATCH(E$7,aux!$I$2:$I$3,0))*VALUE(RIGHT($B$6,3))/(IF(E$8=aux!$F$2,aux!$F$4,aux!$G$4))*$B17/10,10*$B17/10,15)</f>
        <v>139.52000000000004</v>
      </c>
      <c r="F17" s="35">
        <f>INDEX(aux!$W$2:$W$3,MATCH($B$7,aux!$V$2:$V$3,0))*$B17/10+MAX(INDEX(aux!$K$2:$K$3,MATCH(F$7,aux!$I$2:$I$3,0))*(IF(F$8=aux!$F$2,aux!$F$3,aux!$G$3))*INDEX(aux!$B$3:$C$7,MATCH($B$5,aux!$A$3:$A$7,0),(IF($B$6=aux!$B$2,1,2)))*($B17/10)^2,INDEX(aux!$K$2:$K$3,MATCH(F$7,aux!$I$2:$I$3,0))*VALUE(RIGHT($B$6,3))/(IF(F$8=aux!$F$2,aux!$F$4,aux!$G$4))*$B17/10,10*$B17/10,15)</f>
        <v>182.52799999999999</v>
      </c>
      <c r="G17" s="18">
        <f>INDEX(aux!$N$3:$Q$4,MATCH(G$7,aux!$M$3:$M$4,0),IF($G$6=aux!$N$2,1)+IF($G$6=aux!$O$2,2)+IF($G$6=aux!$P$2,3)+IF($G$6=aux!$Q$2,4))*$C17</f>
        <v>185.60000000000002</v>
      </c>
      <c r="H17" s="18">
        <f>INDEX(aux!$N$3:$Q$4,MATCH(H$7,aux!$M$3:$M$4,0),IF($G$6=aux!$N$2,1)+IF($G$6=aux!$O$2,2)+IF($G$6=aux!$P$2,3)+IF($G$6=aux!$Q$2,4))*$D17</f>
        <v>247.04000000000005</v>
      </c>
      <c r="I17" s="18">
        <f>INDEX(aux!$N$3:$Q$4,MATCH(I$7,aux!$M$3:$M$4,0),IF($G$6=aux!$N$2,1)+IF($G$6=aux!$O$2,2)+IF($G$6=aux!$P$2,3)+IF($G$6=aux!$Q$2,4))*$C17</f>
        <v>185.60000000000002</v>
      </c>
      <c r="J17" s="38">
        <f>INDEX(aux!$N$3:$Q$4,MATCH(J$7,aux!$M$3:$M$4,0),IF($G$6=aux!$N$2,1)+IF($G$6=aux!$O$2,2)+IF($G$6=aux!$P$2,3)+IF($G$6=aux!$Q$2,4))*$D17</f>
        <v>247.04000000000005</v>
      </c>
      <c r="K17" s="18">
        <f>INDEX(aux!$N$3:$Q$4,MATCH(K$7,aux!$M$3:$M$4,0),IF($K$6=aux!$N$2,1)+IF($K$6=aux!$O$2,2)+IF($K$6=aux!$P$2,3)+IF($K$6=aux!$Q$2,4))*$C17</f>
        <v>222.72000000000003</v>
      </c>
      <c r="L17" s="18">
        <f>INDEX(aux!$N$3:$Q$4,MATCH(L$7,aux!$M$3:$M$4,0),IF($K$6=aux!$N$2,1)+IF($K$6=aux!$O$2,2)+IF($K$6=aux!$P$2,3)+IF($K$6=aux!$Q$2,4))*$D17</f>
        <v>296.44800000000004</v>
      </c>
      <c r="M17" s="18">
        <f>INDEX(aux!$N$3:$Q$4,MATCH(M$7,aux!$M$3:$M$4,0),IF($K$6=aux!$N$2,1)+IF($K$6=aux!$O$2,2)+IF($K$6=aux!$P$2,3)+IF($K$6=aux!$Q$2,4))*$C17</f>
        <v>296.96000000000004</v>
      </c>
      <c r="N17" s="38">
        <f>INDEX(aux!$N$3:$Q$4,MATCH(N$7,aux!$M$3:$M$4,0),IF($K$6=aux!$N$2,1)+IF($K$6=aux!$O$2,2)+IF($K$6=aux!$P$2,3)+IF($K$6=aux!$Q$2,4))*$D17</f>
        <v>395.26400000000012</v>
      </c>
      <c r="O17" s="18">
        <f>INDEX(aux!$N$3:$Q$4,MATCH(O$7,aux!$M$3:$M$4,0),IF($O$6=aux!$N$2,1)+IF($O$6=aux!$O$2,2)+IF($O$6=aux!$P$2,3)+IF($O$6=aux!$Q$2,4))*$C17</f>
        <v>241.28000000000003</v>
      </c>
      <c r="P17" s="18">
        <f>INDEX(aux!$N$3:$Q$4,MATCH(P$7,aux!$M$3:$M$4,0),IF($O$6=aux!$N$2,1)+IF($O$6=aux!$O$2,2)+IF($O$6=aux!$P$2,3)+IF($O$6=aux!$Q$2,4))*$D17</f>
        <v>321.1520000000001</v>
      </c>
      <c r="Q17" s="18">
        <f>INDEX(aux!$N$3:$Q$4,MATCH(Q$7,aux!$M$3:$M$4,0),IF($O$6=aux!$N$2,1)+IF($O$6=aux!$O$2,2)+IF($O$6=aux!$P$2,3)+IF($O$6=aux!$Q$2,4))*$C17</f>
        <v>334.08000000000004</v>
      </c>
      <c r="R17" s="38">
        <f>INDEX(aux!$N$3:$Q$4,MATCH(R$7,aux!$M$3:$M$4,0),IF($O$6=aux!$N$2,1)+IF($O$6=aux!$O$2,2)+IF($O$6=aux!$P$2,3)+IF($O$6=aux!$Q$2,4))*$D17</f>
        <v>444.67200000000008</v>
      </c>
      <c r="S17" s="18">
        <f>INDEX(aux!$N$3:$Q$4,MATCH(S$7,aux!$M$3:$M$4,0),IF($S$6=aux!$N$2,1)+IF($S$6=aux!$O$2,2)+IF($S$6=aux!$P$2,3)+IF($S$6=aux!$Q$2,4))*$C17</f>
        <v>259.84000000000003</v>
      </c>
      <c r="T17" s="18">
        <f>INDEX(aux!$N$3:$Q$4,MATCH(T$7,aux!$M$3:$M$4,0),IF($S$6=aux!$N$2,1)+IF($S$6=aux!$O$2,2)+IF($S$6=aux!$P$2,3)+IF($S$6=aux!$Q$2,4))*$D17</f>
        <v>345.85600000000005</v>
      </c>
      <c r="U17" s="18">
        <f>INDEX(aux!$N$3:$Q$4,MATCH(U$7,aux!$M$3:$M$4,0),IF($S$6=aux!$N$2,1)+IF($S$6=aux!$O$2,2)+IF($S$6=aux!$P$2,3)+IF($S$6=aux!$Q$2,4))*$C17</f>
        <v>371.20000000000005</v>
      </c>
      <c r="V17" s="19">
        <f>INDEX(aux!$N$3:$Q$4,MATCH(V$7,aux!$M$3:$M$4,0),IF($S$6=aux!$N$2,1)+IF($S$6=aux!$O$2,2)+IF($S$6=aux!$P$2,3)+IF($S$6=aux!$Q$2,4))*$D17</f>
        <v>494.0800000000001</v>
      </c>
    </row>
    <row r="18" spans="2:22" ht="15.75" thickBot="1" x14ac:dyDescent="0.3"/>
    <row r="19" spans="2:22" x14ac:dyDescent="0.25">
      <c r="B19" s="25" t="str">
        <f>aux!$A$4</f>
        <v>HA-30</v>
      </c>
      <c r="C19" s="10" t="s">
        <v>19</v>
      </c>
      <c r="D19" s="10"/>
      <c r="E19" s="10"/>
      <c r="F19" s="30"/>
      <c r="G19" s="10" t="s">
        <v>17</v>
      </c>
      <c r="H19" s="10"/>
      <c r="I19" s="10"/>
      <c r="J19" s="30"/>
      <c r="K19" s="10" t="str">
        <f>G19</f>
        <v>SOLAPE (ls) [cm]</v>
      </c>
      <c r="L19" s="10"/>
      <c r="M19" s="10"/>
      <c r="N19" s="30"/>
      <c r="O19" s="10" t="str">
        <f>K19</f>
        <v>SOLAPE (ls) [cm]</v>
      </c>
      <c r="P19" s="10"/>
      <c r="Q19" s="10"/>
      <c r="R19" s="30"/>
      <c r="S19" s="10" t="str">
        <f>O19</f>
        <v>SOLAPE (ls) [cm]</v>
      </c>
      <c r="T19" s="10"/>
      <c r="U19" s="10"/>
      <c r="V19" s="11"/>
    </row>
    <row r="20" spans="2:22" x14ac:dyDescent="0.25">
      <c r="B20" s="26" t="str">
        <f>aux!$C$2</f>
        <v>B500</v>
      </c>
      <c r="C20" s="6" t="str">
        <f>aux!$I$1</f>
        <v>Tipo de anclaje y de carga</v>
      </c>
      <c r="D20" s="6"/>
      <c r="E20" s="6"/>
      <c r="F20" s="31"/>
      <c r="G20" s="8">
        <f>aux!$N$2</f>
        <v>0</v>
      </c>
      <c r="H20" s="6" t="str">
        <f>aux!$N$1</f>
        <v>Barras traccionadas / acero total</v>
      </c>
      <c r="I20" s="6"/>
      <c r="J20" s="31"/>
      <c r="K20" s="8">
        <f>aux!$O$2</f>
        <v>0.33</v>
      </c>
      <c r="L20" s="6" t="str">
        <f>H20</f>
        <v>Barras traccionadas / acero total</v>
      </c>
      <c r="M20" s="6"/>
      <c r="N20" s="31"/>
      <c r="O20" s="8">
        <f>aux!$P$2</f>
        <v>0.5</v>
      </c>
      <c r="P20" s="6" t="str">
        <f>L20</f>
        <v>Barras traccionadas / acero total</v>
      </c>
      <c r="Q20" s="6"/>
      <c r="R20" s="31"/>
      <c r="S20" s="8" t="str">
        <f>aux!$Q$2</f>
        <v>&gt;50%</v>
      </c>
      <c r="T20" s="6" t="str">
        <f>P20</f>
        <v>Barras traccionadas / acero total</v>
      </c>
      <c r="U20" s="6"/>
      <c r="V20" s="12"/>
    </row>
    <row r="21" spans="2:22" x14ac:dyDescent="0.25">
      <c r="B21" s="26" t="str">
        <f>aux!$V$3</f>
        <v>Con sismo</v>
      </c>
      <c r="C21" s="6" t="str">
        <f>aux!$I$2</f>
        <v>pat.gan.U(-)/prol.</v>
      </c>
      <c r="D21" s="7" t="str">
        <f>C21</f>
        <v>pat.gan.U(-)/prol.</v>
      </c>
      <c r="E21" s="6" t="str">
        <f>aux!$I$3</f>
        <v>pat.gan.U(+)/trans.</v>
      </c>
      <c r="F21" s="32" t="str">
        <f>E21</f>
        <v>pat.gan.U(+)/trans.</v>
      </c>
      <c r="G21" s="6" t="str">
        <f>aux!$M$4</f>
        <v>dtrans&gt;10Φ</v>
      </c>
      <c r="H21" s="7" t="str">
        <f>G21</f>
        <v>dtrans&gt;10Φ</v>
      </c>
      <c r="I21" s="6" t="str">
        <f>aux!$M$3</f>
        <v>dtrans&lt;10Φ</v>
      </c>
      <c r="J21" s="32" t="str">
        <f>I21</f>
        <v>dtrans&lt;10Φ</v>
      </c>
      <c r="K21" s="6" t="str">
        <f>G21</f>
        <v>dtrans&gt;10Φ</v>
      </c>
      <c r="L21" s="7" t="str">
        <f t="shared" ref="L21:N22" si="4">H21</f>
        <v>dtrans&gt;10Φ</v>
      </c>
      <c r="M21" s="6" t="str">
        <f t="shared" si="4"/>
        <v>dtrans&lt;10Φ</v>
      </c>
      <c r="N21" s="32" t="str">
        <f t="shared" si="4"/>
        <v>dtrans&lt;10Φ</v>
      </c>
      <c r="O21" s="6" t="str">
        <f>K21</f>
        <v>dtrans&gt;10Φ</v>
      </c>
      <c r="P21" s="7" t="str">
        <f t="shared" ref="P21:R22" si="5">L21</f>
        <v>dtrans&gt;10Φ</v>
      </c>
      <c r="Q21" s="6" t="str">
        <f t="shared" si="5"/>
        <v>dtrans&lt;10Φ</v>
      </c>
      <c r="R21" s="32" t="str">
        <f t="shared" si="5"/>
        <v>dtrans&lt;10Φ</v>
      </c>
      <c r="S21" s="6" t="str">
        <f>O21</f>
        <v>dtrans&gt;10Φ</v>
      </c>
      <c r="T21" s="7" t="str">
        <f t="shared" ref="T21:V22" si="6">P21</f>
        <v>dtrans&gt;10Φ</v>
      </c>
      <c r="U21" s="6" t="str">
        <f t="shared" si="6"/>
        <v>dtrans&lt;10Φ</v>
      </c>
      <c r="V21" s="13" t="str">
        <f t="shared" si="6"/>
        <v>dtrans&lt;10Φ</v>
      </c>
    </row>
    <row r="22" spans="2:22" x14ac:dyDescent="0.25">
      <c r="B22" s="27" t="s">
        <v>32</v>
      </c>
      <c r="C22" s="6" t="str">
        <f>aux!$F$2</f>
        <v>I</v>
      </c>
      <c r="D22" s="6" t="str">
        <f>aux!$G$2</f>
        <v>II</v>
      </c>
      <c r="E22" s="6" t="str">
        <f>C22</f>
        <v>I</v>
      </c>
      <c r="F22" s="31" t="str">
        <f>D22</f>
        <v>II</v>
      </c>
      <c r="G22" s="6" t="str">
        <f>C22</f>
        <v>I</v>
      </c>
      <c r="H22" s="6" t="str">
        <f t="shared" ref="H22:J22" si="7">D22</f>
        <v>II</v>
      </c>
      <c r="I22" s="6" t="str">
        <f t="shared" si="7"/>
        <v>I</v>
      </c>
      <c r="J22" s="31" t="str">
        <f t="shared" si="7"/>
        <v>II</v>
      </c>
      <c r="K22" s="6" t="str">
        <f>G22</f>
        <v>I</v>
      </c>
      <c r="L22" s="6" t="str">
        <f t="shared" si="4"/>
        <v>II</v>
      </c>
      <c r="M22" s="6" t="str">
        <f t="shared" si="4"/>
        <v>I</v>
      </c>
      <c r="N22" s="31" t="str">
        <f t="shared" si="4"/>
        <v>II</v>
      </c>
      <c r="O22" s="6" t="str">
        <f>K22</f>
        <v>I</v>
      </c>
      <c r="P22" s="6" t="str">
        <f t="shared" si="5"/>
        <v>II</v>
      </c>
      <c r="Q22" s="6" t="str">
        <f t="shared" si="5"/>
        <v>I</v>
      </c>
      <c r="R22" s="31" t="str">
        <f t="shared" si="5"/>
        <v>II</v>
      </c>
      <c r="S22" s="6" t="str">
        <f>O22</f>
        <v>I</v>
      </c>
      <c r="T22" s="6" t="str">
        <f t="shared" si="6"/>
        <v>II</v>
      </c>
      <c r="U22" s="6" t="str">
        <f t="shared" si="6"/>
        <v>I</v>
      </c>
      <c r="V22" s="12" t="str">
        <f t="shared" si="6"/>
        <v>II</v>
      </c>
    </row>
    <row r="23" spans="2:22" x14ac:dyDescent="0.25">
      <c r="B23" s="20">
        <v>6</v>
      </c>
      <c r="C23" s="40">
        <f>INDEX(aux!$W$2:$W$3,MATCH($B$7,aux!$V$2:$V$3,0))*$B23/10+MAX(INDEX(aux!$K$2:$K$3,MATCH(C$7,aux!$I$2:$I$3,0))*(IF(C$8=aux!$F$2,aux!$F$3,aux!$G$3))*INDEX(aux!$B$3:$C$7,MATCH($B$19,aux!$A$3:$A$7,0),(IF($B$6=aux!$B$2,1,2)))*($B23/10)^2,INDEX(aux!$K$2:$K$3,MATCH(C$7,aux!$I$2:$I$3,0))*VALUE(RIGHT($B$6,3))/(IF(C$8=aux!$F$2,aux!$F$4,aux!$G$4))*$B23/10,10*$B23/10,15)</f>
        <v>21</v>
      </c>
      <c r="D23" s="21">
        <f>INDEX(aux!$W$2:$W$3,MATCH($B$7,aux!$V$2:$V$3,0))*$B23/10+MAX(INDEX(aux!$K$2:$K$3,MATCH(D$7,aux!$I$2:$I$3,0))*(IF(D$8=aux!$F$2,aux!$F$3,aux!$G$3))*INDEX(aux!$B$3:$C$7,MATCH($B$19,aux!$A$3:$A$7,0),(IF($B$6=aux!$B$2,1,2)))*($B23/10)^2,INDEX(aux!$K$2:$K$3,MATCH(D$7,aux!$I$2:$I$3,0))*VALUE(RIGHT($B$6,3))/(IF(D$8=aux!$F$2,aux!$F$4,aux!$G$4))*$B23/10,10*$B23/10,15)</f>
        <v>27.428571428571427</v>
      </c>
      <c r="E23" s="21">
        <f>INDEX(aux!$W$2:$W$3,MATCH($B$7,aux!$V$2:$V$3,0))*$B23/10+MAX(INDEX(aux!$K$2:$K$3,MATCH(E$7,aux!$I$2:$I$3,0))*(IF(E$8=aux!$F$2,aux!$F$3,aux!$G$3))*INDEX(aux!$B$3:$C$7,MATCH($B$19,aux!$A$3:$A$7,0),(IF($B$6=aux!$B$2,1,2)))*($B23/10)^2,INDEX(aux!$K$2:$K$3,MATCH(E$7,aux!$I$2:$I$3,0))*VALUE(RIGHT($B$6,3))/(IF(E$8=aux!$F$2,aux!$F$4,aux!$G$4))*$B23/10,10*$B23/10,15)</f>
        <v>21</v>
      </c>
      <c r="F23" s="33">
        <f>INDEX(aux!$W$2:$W$3,MATCH($B$7,aux!$V$2:$V$3,0))*$B23/10+MAX(INDEX(aux!$K$2:$K$3,MATCH(F$7,aux!$I$2:$I$3,0))*(IF(F$8=aux!$F$2,aux!$F$3,aux!$G$3))*INDEX(aux!$B$3:$C$7,MATCH($B$19,aux!$A$3:$A$7,0),(IF($B$6=aux!$B$2,1,2)))*($B23/10)^2,INDEX(aux!$K$2:$K$3,MATCH(F$7,aux!$I$2:$I$3,0))*VALUE(RIGHT($B$6,3))/(IF(F$8=aux!$F$2,aux!$F$4,aux!$G$4))*$B23/10,10*$B23/10,15)</f>
        <v>21</v>
      </c>
      <c r="G23" s="22">
        <f>INDEX(aux!$N$3:$Q$4,MATCH(G$7,aux!$M$3:$M$4,0),IF($G$6=aux!$N$2,1)+IF($G$6=aux!$O$2,2)+IF($G$6=aux!$P$2,3)+IF($G$6=aux!$Q$2,4))*$C23</f>
        <v>21</v>
      </c>
      <c r="H23" s="22">
        <f>INDEX(aux!$N$3:$Q$4,MATCH(H$7,aux!$M$3:$M$4,0),IF($G$6=aux!$N$2,1)+IF($G$6=aux!$O$2,2)+IF($G$6=aux!$P$2,3)+IF($G$6=aux!$Q$2,4))*$D23</f>
        <v>27.428571428571427</v>
      </c>
      <c r="I23" s="22">
        <f>INDEX(aux!$N$3:$Q$4,MATCH(I$7,aux!$M$3:$M$4,0),IF($G$6=aux!$N$2,1)+IF($G$6=aux!$O$2,2)+IF($G$6=aux!$P$2,3)+IF($G$6=aux!$Q$2,4))*$C23</f>
        <v>21</v>
      </c>
      <c r="J23" s="36">
        <f>INDEX(aux!$N$3:$Q$4,MATCH(J$7,aux!$M$3:$M$4,0),IF($G$6=aux!$N$2,1)+IF($G$6=aux!$O$2,2)+IF($G$6=aux!$P$2,3)+IF($G$6=aux!$Q$2,4))*$D23</f>
        <v>27.428571428571427</v>
      </c>
      <c r="K23" s="22">
        <f>INDEX(aux!$N$3:$Q$4,MATCH(K$7,aux!$M$3:$M$4,0),IF($K$6=aux!$N$2,1)+IF($K$6=aux!$O$2,2)+IF($K$6=aux!$P$2,3)+IF($K$6=aux!$Q$2,4))*$C23</f>
        <v>25.2</v>
      </c>
      <c r="L23" s="22">
        <f>INDEX(aux!$N$3:$Q$4,MATCH(L$7,aux!$M$3:$M$4,0),IF($K$6=aux!$N$2,1)+IF($K$6=aux!$O$2,2)+IF($K$6=aux!$P$2,3)+IF($K$6=aux!$Q$2,4))*$D23</f>
        <v>32.914285714285711</v>
      </c>
      <c r="M23" s="22">
        <f>INDEX(aux!$N$3:$Q$4,MATCH(M$7,aux!$M$3:$M$4,0),IF($K$6=aux!$N$2,1)+IF($K$6=aux!$O$2,2)+IF($K$6=aux!$P$2,3)+IF($K$6=aux!$Q$2,4))*$C23</f>
        <v>33.6</v>
      </c>
      <c r="N23" s="36">
        <f>INDEX(aux!$N$3:$Q$4,MATCH(N$7,aux!$M$3:$M$4,0),IF($K$6=aux!$N$2,1)+IF($K$6=aux!$O$2,2)+IF($K$6=aux!$P$2,3)+IF($K$6=aux!$Q$2,4))*$D23</f>
        <v>43.885714285714286</v>
      </c>
      <c r="O23" s="22">
        <f>INDEX(aux!$N$3:$Q$4,MATCH(O$7,aux!$M$3:$M$4,0),IF($O$6=aux!$N$2,1)+IF($O$6=aux!$O$2,2)+IF($O$6=aux!$P$2,3)+IF($O$6=aux!$Q$2,4))*$C23</f>
        <v>27.3</v>
      </c>
      <c r="P23" s="22">
        <f>INDEX(aux!$N$3:$Q$4,MATCH(P$7,aux!$M$3:$M$4,0),IF($O$6=aux!$N$2,1)+IF($O$6=aux!$O$2,2)+IF($O$6=aux!$P$2,3)+IF($O$6=aux!$Q$2,4))*$D23</f>
        <v>35.657142857142858</v>
      </c>
      <c r="Q23" s="22">
        <f>INDEX(aux!$N$3:$Q$4,MATCH(Q$7,aux!$M$3:$M$4,0),IF($O$6=aux!$N$2,1)+IF($O$6=aux!$O$2,2)+IF($O$6=aux!$P$2,3)+IF($O$6=aux!$Q$2,4))*$C23</f>
        <v>37.800000000000004</v>
      </c>
      <c r="R23" s="36">
        <f>INDEX(aux!$N$3:$Q$4,MATCH(R$7,aux!$M$3:$M$4,0),IF($O$6=aux!$N$2,1)+IF($O$6=aux!$O$2,2)+IF($O$6=aux!$P$2,3)+IF($O$6=aux!$Q$2,4))*$D23</f>
        <v>49.371428571428567</v>
      </c>
      <c r="S23" s="22">
        <f>INDEX(aux!$N$3:$Q$4,MATCH(S$7,aux!$M$3:$M$4,0),IF($S$6=aux!$N$2,1)+IF($S$6=aux!$O$2,2)+IF($S$6=aux!$P$2,3)+IF($S$6=aux!$Q$2,4))*$C23</f>
        <v>29.4</v>
      </c>
      <c r="T23" s="22">
        <f>INDEX(aux!$N$3:$Q$4,MATCH(T$7,aux!$M$3:$M$4,0),IF($S$6=aux!$N$2,1)+IF($S$6=aux!$O$2,2)+IF($S$6=aux!$P$2,3)+IF($S$6=aux!$Q$2,4))*$D23</f>
        <v>38.4</v>
      </c>
      <c r="U23" s="22">
        <f>INDEX(aux!$N$3:$Q$4,MATCH(U$7,aux!$M$3:$M$4,0),IF($S$6=aux!$N$2,1)+IF($S$6=aux!$O$2,2)+IF($S$6=aux!$P$2,3)+IF($S$6=aux!$Q$2,4))*$C23</f>
        <v>42</v>
      </c>
      <c r="V23" s="23">
        <f>INDEX(aux!$N$3:$Q$4,MATCH(V$7,aux!$M$3:$M$4,0),IF($S$6=aux!$N$2,1)+IF($S$6=aux!$O$2,2)+IF($S$6=aux!$P$2,3)+IF($S$6=aux!$Q$2,4))*$D23</f>
        <v>54.857142857142854</v>
      </c>
    </row>
    <row r="24" spans="2:22" x14ac:dyDescent="0.25">
      <c r="B24" s="14">
        <v>8</v>
      </c>
      <c r="C24" s="41">
        <f>INDEX(aux!$W$2:$W$3,MATCH($B$7,aux!$V$2:$V$3,0))*$B24/10+MAX(INDEX(aux!$K$2:$K$3,MATCH(C$7,aux!$I$2:$I$3,0))*(IF(C$8=aux!$F$2,aux!$F$3,aux!$G$3))*INDEX(aux!$B$3:$C$7,MATCH($B$19,aux!$A$3:$A$7,0),(IF($B$6=aux!$B$2,1,2)))*($B24/10)^2,INDEX(aux!$K$2:$K$3,MATCH(C$7,aux!$I$2:$I$3,0))*VALUE(RIGHT($B$6,3))/(IF(C$8=aux!$F$2,aux!$F$4,aux!$G$4))*$B24/10,10*$B24/10,15)</f>
        <v>28</v>
      </c>
      <c r="D24" s="5">
        <f>INDEX(aux!$W$2:$W$3,MATCH($B$7,aux!$V$2:$V$3,0))*$B24/10+MAX(INDEX(aux!$K$2:$K$3,MATCH(D$7,aux!$I$2:$I$3,0))*(IF(D$8=aux!$F$2,aux!$F$3,aux!$G$3))*INDEX(aux!$B$3:$C$7,MATCH($B$19,aux!$A$3:$A$7,0),(IF($B$6=aux!$B$2,1,2)))*($B24/10)^2,INDEX(aux!$K$2:$K$3,MATCH(D$7,aux!$I$2:$I$3,0))*VALUE(RIGHT($B$6,3))/(IF(D$8=aux!$F$2,aux!$F$4,aux!$G$4))*$B24/10,10*$B24/10,15)</f>
        <v>36.571428571428569</v>
      </c>
      <c r="E24" s="5">
        <f>INDEX(aux!$W$2:$W$3,MATCH($B$7,aux!$V$2:$V$3,0))*$B24/10+MAX(INDEX(aux!$K$2:$K$3,MATCH(E$7,aux!$I$2:$I$3,0))*(IF(E$8=aux!$F$2,aux!$F$3,aux!$G$3))*INDEX(aux!$B$3:$C$7,MATCH($B$19,aux!$A$3:$A$7,0),(IF($B$6=aux!$B$2,1,2)))*($B24/10)^2,INDEX(aux!$K$2:$K$3,MATCH(E$7,aux!$I$2:$I$3,0))*VALUE(RIGHT($B$6,3))/(IF(E$8=aux!$F$2,aux!$F$4,aux!$G$4))*$B24/10,10*$B24/10,15)</f>
        <v>23</v>
      </c>
      <c r="F24" s="34">
        <f>INDEX(aux!$W$2:$W$3,MATCH($B$7,aux!$V$2:$V$3,0))*$B24/10+MAX(INDEX(aux!$K$2:$K$3,MATCH(F$7,aux!$I$2:$I$3,0))*(IF(F$8=aux!$F$2,aux!$F$3,aux!$G$3))*INDEX(aux!$B$3:$C$7,MATCH($B$19,aux!$A$3:$A$7,0),(IF($B$6=aux!$B$2,1,2)))*($B24/10)^2,INDEX(aux!$K$2:$K$3,MATCH(F$7,aux!$I$2:$I$3,0))*VALUE(RIGHT($B$6,3))/(IF(F$8=aux!$F$2,aux!$F$4,aux!$G$4))*$B24/10,10*$B24/10,15)</f>
        <v>28</v>
      </c>
      <c r="G24" s="9">
        <f>INDEX(aux!$N$3:$Q$4,MATCH(G$7,aux!$M$3:$M$4,0),IF($G$6=aux!$N$2,1)+IF($G$6=aux!$O$2,2)+IF($G$6=aux!$P$2,3)+IF($G$6=aux!$Q$2,4))*$C24</f>
        <v>28</v>
      </c>
      <c r="H24" s="9">
        <f>INDEX(aux!$N$3:$Q$4,MATCH(H$7,aux!$M$3:$M$4,0),IF($G$6=aux!$N$2,1)+IF($G$6=aux!$O$2,2)+IF($G$6=aux!$P$2,3)+IF($G$6=aux!$Q$2,4))*$D24</f>
        <v>36.571428571428569</v>
      </c>
      <c r="I24" s="9">
        <f>INDEX(aux!$N$3:$Q$4,MATCH(I$7,aux!$M$3:$M$4,0),IF($G$6=aux!$N$2,1)+IF($G$6=aux!$O$2,2)+IF($G$6=aux!$P$2,3)+IF($G$6=aux!$Q$2,4))*$C24</f>
        <v>28</v>
      </c>
      <c r="J24" s="37">
        <f>INDEX(aux!$N$3:$Q$4,MATCH(J$7,aux!$M$3:$M$4,0),IF($G$6=aux!$N$2,1)+IF($G$6=aux!$O$2,2)+IF($G$6=aux!$P$2,3)+IF($G$6=aux!$Q$2,4))*$D24</f>
        <v>36.571428571428569</v>
      </c>
      <c r="K24" s="9">
        <f>INDEX(aux!$N$3:$Q$4,MATCH(K$7,aux!$M$3:$M$4,0),IF($K$6=aux!$N$2,1)+IF($K$6=aux!$O$2,2)+IF($K$6=aux!$P$2,3)+IF($K$6=aux!$Q$2,4))*$C24</f>
        <v>33.6</v>
      </c>
      <c r="L24" s="9">
        <f>INDEX(aux!$N$3:$Q$4,MATCH(L$7,aux!$M$3:$M$4,0),IF($K$6=aux!$N$2,1)+IF($K$6=aux!$O$2,2)+IF($K$6=aux!$P$2,3)+IF($K$6=aux!$Q$2,4))*$D24</f>
        <v>43.885714285714279</v>
      </c>
      <c r="M24" s="9">
        <f>INDEX(aux!$N$3:$Q$4,MATCH(M$7,aux!$M$3:$M$4,0),IF($K$6=aux!$N$2,1)+IF($K$6=aux!$O$2,2)+IF($K$6=aux!$P$2,3)+IF($K$6=aux!$Q$2,4))*$C24</f>
        <v>44.800000000000004</v>
      </c>
      <c r="N24" s="37">
        <f>INDEX(aux!$N$3:$Q$4,MATCH(N$7,aux!$M$3:$M$4,0),IF($K$6=aux!$N$2,1)+IF($K$6=aux!$O$2,2)+IF($K$6=aux!$P$2,3)+IF($K$6=aux!$Q$2,4))*$D24</f>
        <v>58.514285714285712</v>
      </c>
      <c r="O24" s="9">
        <f>INDEX(aux!$N$3:$Q$4,MATCH(O$7,aux!$M$3:$M$4,0),IF($O$6=aux!$N$2,1)+IF($O$6=aux!$O$2,2)+IF($O$6=aux!$P$2,3)+IF($O$6=aux!$Q$2,4))*$C24</f>
        <v>36.4</v>
      </c>
      <c r="P24" s="9">
        <f>INDEX(aux!$N$3:$Q$4,MATCH(P$7,aux!$M$3:$M$4,0),IF($O$6=aux!$N$2,1)+IF($O$6=aux!$O$2,2)+IF($O$6=aux!$P$2,3)+IF($O$6=aux!$Q$2,4))*$D24</f>
        <v>47.542857142857144</v>
      </c>
      <c r="Q24" s="9">
        <f>INDEX(aux!$N$3:$Q$4,MATCH(Q$7,aux!$M$3:$M$4,0),IF($O$6=aux!$N$2,1)+IF($O$6=aux!$O$2,2)+IF($O$6=aux!$P$2,3)+IF($O$6=aux!$Q$2,4))*$C24</f>
        <v>50.4</v>
      </c>
      <c r="R24" s="37">
        <f>INDEX(aux!$N$3:$Q$4,MATCH(R$7,aux!$M$3:$M$4,0),IF($O$6=aux!$N$2,1)+IF($O$6=aux!$O$2,2)+IF($O$6=aux!$P$2,3)+IF($O$6=aux!$Q$2,4))*$D24</f>
        <v>65.828571428571422</v>
      </c>
      <c r="S24" s="9">
        <f>INDEX(aux!$N$3:$Q$4,MATCH(S$7,aux!$M$3:$M$4,0),IF($S$6=aux!$N$2,1)+IF($S$6=aux!$O$2,2)+IF($S$6=aux!$P$2,3)+IF($S$6=aux!$Q$2,4))*$C24</f>
        <v>39.199999999999996</v>
      </c>
      <c r="T24" s="9">
        <f>INDEX(aux!$N$3:$Q$4,MATCH(T$7,aux!$M$3:$M$4,0),IF($S$6=aux!$N$2,1)+IF($S$6=aux!$O$2,2)+IF($S$6=aux!$P$2,3)+IF($S$6=aux!$Q$2,4))*$D24</f>
        <v>51.199999999999996</v>
      </c>
      <c r="U24" s="9">
        <f>INDEX(aux!$N$3:$Q$4,MATCH(U$7,aux!$M$3:$M$4,0),IF($S$6=aux!$N$2,1)+IF($S$6=aux!$O$2,2)+IF($S$6=aux!$P$2,3)+IF($S$6=aux!$Q$2,4))*$C24</f>
        <v>56</v>
      </c>
      <c r="V24" s="15">
        <f>INDEX(aux!$N$3:$Q$4,MATCH(V$7,aux!$M$3:$M$4,0),IF($S$6=aux!$N$2,1)+IF($S$6=aux!$O$2,2)+IF($S$6=aux!$P$2,3)+IF($S$6=aux!$Q$2,4))*$D24</f>
        <v>73.142857142857139</v>
      </c>
    </row>
    <row r="25" spans="2:22" x14ac:dyDescent="0.25">
      <c r="B25" s="14">
        <v>10</v>
      </c>
      <c r="C25" s="41">
        <f>INDEX(aux!$W$2:$W$3,MATCH($B$7,aux!$V$2:$V$3,0))*$B25/10+MAX(INDEX(aux!$K$2:$K$3,MATCH(C$7,aux!$I$2:$I$3,0))*(IF(C$8=aux!$F$2,aux!$F$3,aux!$G$3))*INDEX(aux!$B$3:$C$7,MATCH($B$19,aux!$A$3:$A$7,0),(IF($B$6=aux!$B$2,1,2)))*($B25/10)^2,INDEX(aux!$K$2:$K$3,MATCH(C$7,aux!$I$2:$I$3,0))*VALUE(RIGHT($B$6,3))/(IF(C$8=aux!$F$2,aux!$F$4,aux!$G$4))*$B25/10,10*$B25/10,15)</f>
        <v>35</v>
      </c>
      <c r="D25" s="5">
        <f>INDEX(aux!$W$2:$W$3,MATCH($B$7,aux!$V$2:$V$3,0))*$B25/10+MAX(INDEX(aux!$K$2:$K$3,MATCH(D$7,aux!$I$2:$I$3,0))*(IF(D$8=aux!$F$2,aux!$F$3,aux!$G$3))*INDEX(aux!$B$3:$C$7,MATCH($B$19,aux!$A$3:$A$7,0),(IF($B$6=aux!$B$2,1,2)))*($B25/10)^2,INDEX(aux!$K$2:$K$3,MATCH(D$7,aux!$I$2:$I$3,0))*VALUE(RIGHT($B$6,3))/(IF(D$8=aux!$F$2,aux!$F$4,aux!$G$4))*$B25/10,10*$B25/10,15)</f>
        <v>45.714285714285715</v>
      </c>
      <c r="E25" s="5">
        <f>INDEX(aux!$W$2:$W$3,MATCH($B$7,aux!$V$2:$V$3,0))*$B25/10+MAX(INDEX(aux!$K$2:$K$3,MATCH(E$7,aux!$I$2:$I$3,0))*(IF(E$8=aux!$F$2,aux!$F$3,aux!$G$3))*INDEX(aux!$B$3:$C$7,MATCH($B$19,aux!$A$3:$A$7,0),(IF($B$6=aux!$B$2,1,2)))*($B25/10)^2,INDEX(aux!$K$2:$K$3,MATCH(E$7,aux!$I$2:$I$3,0))*VALUE(RIGHT($B$6,3))/(IF(E$8=aux!$F$2,aux!$F$4,aux!$G$4))*$B25/10,10*$B25/10,15)</f>
        <v>27.5</v>
      </c>
      <c r="F25" s="34">
        <f>INDEX(aux!$W$2:$W$3,MATCH($B$7,aux!$V$2:$V$3,0))*$B25/10+MAX(INDEX(aux!$K$2:$K$3,MATCH(F$7,aux!$I$2:$I$3,0))*(IF(F$8=aux!$F$2,aux!$F$3,aux!$G$3))*INDEX(aux!$B$3:$C$7,MATCH($B$19,aux!$A$3:$A$7,0),(IF($B$6=aux!$B$2,1,2)))*($B25/10)^2,INDEX(aux!$K$2:$K$3,MATCH(F$7,aux!$I$2:$I$3,0))*VALUE(RIGHT($B$6,3))/(IF(F$8=aux!$F$2,aux!$F$4,aux!$G$4))*$B25/10,10*$B25/10,15)</f>
        <v>35</v>
      </c>
      <c r="G25" s="9">
        <f>INDEX(aux!$N$3:$Q$4,MATCH(G$7,aux!$M$3:$M$4,0),IF($G$6=aux!$N$2,1)+IF($G$6=aux!$O$2,2)+IF($G$6=aux!$P$2,3)+IF($G$6=aux!$Q$2,4))*$C25</f>
        <v>35</v>
      </c>
      <c r="H25" s="9">
        <f>INDEX(aux!$N$3:$Q$4,MATCH(H$7,aux!$M$3:$M$4,0),IF($G$6=aux!$N$2,1)+IF($G$6=aux!$O$2,2)+IF($G$6=aux!$P$2,3)+IF($G$6=aux!$Q$2,4))*$D25</f>
        <v>45.714285714285715</v>
      </c>
      <c r="I25" s="9">
        <f>INDEX(aux!$N$3:$Q$4,MATCH(I$7,aux!$M$3:$M$4,0),IF($G$6=aux!$N$2,1)+IF($G$6=aux!$O$2,2)+IF($G$6=aux!$P$2,3)+IF($G$6=aux!$Q$2,4))*$C25</f>
        <v>35</v>
      </c>
      <c r="J25" s="37">
        <f>INDEX(aux!$N$3:$Q$4,MATCH(J$7,aux!$M$3:$M$4,0),IF($G$6=aux!$N$2,1)+IF($G$6=aux!$O$2,2)+IF($G$6=aux!$P$2,3)+IF($G$6=aux!$Q$2,4))*$D25</f>
        <v>45.714285714285715</v>
      </c>
      <c r="K25" s="9">
        <f>INDEX(aux!$N$3:$Q$4,MATCH(K$7,aux!$M$3:$M$4,0),IF($K$6=aux!$N$2,1)+IF($K$6=aux!$O$2,2)+IF($K$6=aux!$P$2,3)+IF($K$6=aux!$Q$2,4))*$C25</f>
        <v>42</v>
      </c>
      <c r="L25" s="9">
        <f>INDEX(aux!$N$3:$Q$4,MATCH(L$7,aux!$M$3:$M$4,0),IF($K$6=aux!$N$2,1)+IF($K$6=aux!$O$2,2)+IF($K$6=aux!$P$2,3)+IF($K$6=aux!$Q$2,4))*$D25</f>
        <v>54.857142857142854</v>
      </c>
      <c r="M25" s="9">
        <f>INDEX(aux!$N$3:$Q$4,MATCH(M$7,aux!$M$3:$M$4,0),IF($K$6=aux!$N$2,1)+IF($K$6=aux!$O$2,2)+IF($K$6=aux!$P$2,3)+IF($K$6=aux!$Q$2,4))*$C25</f>
        <v>56</v>
      </c>
      <c r="N25" s="37">
        <f>INDEX(aux!$N$3:$Q$4,MATCH(N$7,aux!$M$3:$M$4,0),IF($K$6=aux!$N$2,1)+IF($K$6=aux!$O$2,2)+IF($K$6=aux!$P$2,3)+IF($K$6=aux!$Q$2,4))*$D25</f>
        <v>73.142857142857153</v>
      </c>
      <c r="O25" s="9">
        <f>INDEX(aux!$N$3:$Q$4,MATCH(O$7,aux!$M$3:$M$4,0),IF($O$6=aux!$N$2,1)+IF($O$6=aux!$O$2,2)+IF($O$6=aux!$P$2,3)+IF($O$6=aux!$Q$2,4))*$C25</f>
        <v>45.5</v>
      </c>
      <c r="P25" s="9">
        <f>INDEX(aux!$N$3:$Q$4,MATCH(P$7,aux!$M$3:$M$4,0),IF($O$6=aux!$N$2,1)+IF($O$6=aux!$O$2,2)+IF($O$6=aux!$P$2,3)+IF($O$6=aux!$Q$2,4))*$D25</f>
        <v>59.428571428571431</v>
      </c>
      <c r="Q25" s="9">
        <f>INDEX(aux!$N$3:$Q$4,MATCH(Q$7,aux!$M$3:$M$4,0),IF($O$6=aux!$N$2,1)+IF($O$6=aux!$O$2,2)+IF($O$6=aux!$P$2,3)+IF($O$6=aux!$Q$2,4))*$C25</f>
        <v>63</v>
      </c>
      <c r="R25" s="37">
        <f>INDEX(aux!$N$3:$Q$4,MATCH(R$7,aux!$M$3:$M$4,0),IF($O$6=aux!$N$2,1)+IF($O$6=aux!$O$2,2)+IF($O$6=aux!$P$2,3)+IF($O$6=aux!$Q$2,4))*$D25</f>
        <v>82.285714285714292</v>
      </c>
      <c r="S25" s="9">
        <f>INDEX(aux!$N$3:$Q$4,MATCH(S$7,aux!$M$3:$M$4,0),IF($S$6=aux!$N$2,1)+IF($S$6=aux!$O$2,2)+IF($S$6=aux!$P$2,3)+IF($S$6=aux!$Q$2,4))*$C25</f>
        <v>49</v>
      </c>
      <c r="T25" s="9">
        <f>INDEX(aux!$N$3:$Q$4,MATCH(T$7,aux!$M$3:$M$4,0),IF($S$6=aux!$N$2,1)+IF($S$6=aux!$O$2,2)+IF($S$6=aux!$P$2,3)+IF($S$6=aux!$Q$2,4))*$D25</f>
        <v>64</v>
      </c>
      <c r="U25" s="9">
        <f>INDEX(aux!$N$3:$Q$4,MATCH(U$7,aux!$M$3:$M$4,0),IF($S$6=aux!$N$2,1)+IF($S$6=aux!$O$2,2)+IF($S$6=aux!$P$2,3)+IF($S$6=aux!$Q$2,4))*$C25</f>
        <v>70</v>
      </c>
      <c r="V25" s="15">
        <f>INDEX(aux!$N$3:$Q$4,MATCH(V$7,aux!$M$3:$M$4,0),IF($S$6=aux!$N$2,1)+IF($S$6=aux!$O$2,2)+IF($S$6=aux!$P$2,3)+IF($S$6=aux!$Q$2,4))*$D25</f>
        <v>91.428571428571431</v>
      </c>
    </row>
    <row r="26" spans="2:22" x14ac:dyDescent="0.25">
      <c r="B26" s="14">
        <v>12</v>
      </c>
      <c r="C26" s="41">
        <f>INDEX(aux!$W$2:$W$3,MATCH($B$7,aux!$V$2:$V$3,0))*$B26/10+MAX(INDEX(aux!$K$2:$K$3,MATCH(C$7,aux!$I$2:$I$3,0))*(IF(C$8=aux!$F$2,aux!$F$3,aux!$G$3))*INDEX(aux!$B$3:$C$7,MATCH($B$19,aux!$A$3:$A$7,0),(IF($B$6=aux!$B$2,1,2)))*($B26/10)^2,INDEX(aux!$K$2:$K$3,MATCH(C$7,aux!$I$2:$I$3,0))*VALUE(RIGHT($B$6,3))/(IF(C$8=aux!$F$2,aux!$F$4,aux!$G$4))*$B26/10,10*$B26/10,15)</f>
        <v>42</v>
      </c>
      <c r="D26" s="5">
        <f>INDEX(aux!$W$2:$W$3,MATCH($B$7,aux!$V$2:$V$3,0))*$B26/10+MAX(INDEX(aux!$K$2:$K$3,MATCH(D$7,aux!$I$2:$I$3,0))*(IF(D$8=aux!$F$2,aux!$F$3,aux!$G$3))*INDEX(aux!$B$3:$C$7,MATCH($B$19,aux!$A$3:$A$7,0),(IF($B$6=aux!$B$2,1,2)))*($B26/10)^2,INDEX(aux!$K$2:$K$3,MATCH(D$7,aux!$I$2:$I$3,0))*VALUE(RIGHT($B$6,3))/(IF(D$8=aux!$F$2,aux!$F$4,aux!$G$4))*$B26/10,10*$B26/10,15)</f>
        <v>54.857142857142854</v>
      </c>
      <c r="E26" s="5">
        <f>INDEX(aux!$W$2:$W$3,MATCH($B$7,aux!$V$2:$V$3,0))*$B26/10+MAX(INDEX(aux!$K$2:$K$3,MATCH(E$7,aux!$I$2:$I$3,0))*(IF(E$8=aux!$F$2,aux!$F$3,aux!$G$3))*INDEX(aux!$B$3:$C$7,MATCH($B$19,aux!$A$3:$A$7,0),(IF($B$6=aux!$B$2,1,2)))*($B26/10)^2,INDEX(aux!$K$2:$K$3,MATCH(E$7,aux!$I$2:$I$3,0))*VALUE(RIGHT($B$6,3))/(IF(E$8=aux!$F$2,aux!$F$4,aux!$G$4))*$B26/10,10*$B26/10,15)</f>
        <v>33</v>
      </c>
      <c r="F26" s="34">
        <f>INDEX(aux!$W$2:$W$3,MATCH($B$7,aux!$V$2:$V$3,0))*$B26/10+MAX(INDEX(aux!$K$2:$K$3,MATCH(F$7,aux!$I$2:$I$3,0))*(IF(F$8=aux!$F$2,aux!$F$3,aux!$G$3))*INDEX(aux!$B$3:$C$7,MATCH($B$19,aux!$A$3:$A$7,0),(IF($B$6=aux!$B$2,1,2)))*($B26/10)^2,INDEX(aux!$K$2:$K$3,MATCH(F$7,aux!$I$2:$I$3,0))*VALUE(RIGHT($B$6,3))/(IF(F$8=aux!$F$2,aux!$F$4,aux!$G$4))*$B26/10,10*$B26/10,15)</f>
        <v>42</v>
      </c>
      <c r="G26" s="9">
        <f>INDEX(aux!$N$3:$Q$4,MATCH(G$7,aux!$M$3:$M$4,0),IF($G$6=aux!$N$2,1)+IF($G$6=aux!$O$2,2)+IF($G$6=aux!$P$2,3)+IF($G$6=aux!$Q$2,4))*$C26</f>
        <v>42</v>
      </c>
      <c r="H26" s="9">
        <f>INDEX(aux!$N$3:$Q$4,MATCH(H$7,aux!$M$3:$M$4,0),IF($G$6=aux!$N$2,1)+IF($G$6=aux!$O$2,2)+IF($G$6=aux!$P$2,3)+IF($G$6=aux!$Q$2,4))*$D26</f>
        <v>54.857142857142854</v>
      </c>
      <c r="I26" s="9">
        <f>INDEX(aux!$N$3:$Q$4,MATCH(I$7,aux!$M$3:$M$4,0),IF($G$6=aux!$N$2,1)+IF($G$6=aux!$O$2,2)+IF($G$6=aux!$P$2,3)+IF($G$6=aux!$Q$2,4))*$C26</f>
        <v>42</v>
      </c>
      <c r="J26" s="37">
        <f>INDEX(aux!$N$3:$Q$4,MATCH(J$7,aux!$M$3:$M$4,0),IF($G$6=aux!$N$2,1)+IF($G$6=aux!$O$2,2)+IF($G$6=aux!$P$2,3)+IF($G$6=aux!$Q$2,4))*$D26</f>
        <v>54.857142857142854</v>
      </c>
      <c r="K26" s="9">
        <f>INDEX(aux!$N$3:$Q$4,MATCH(K$7,aux!$M$3:$M$4,0),IF($K$6=aux!$N$2,1)+IF($K$6=aux!$O$2,2)+IF($K$6=aux!$P$2,3)+IF($K$6=aux!$Q$2,4))*$C26</f>
        <v>50.4</v>
      </c>
      <c r="L26" s="9">
        <f>INDEX(aux!$N$3:$Q$4,MATCH(L$7,aux!$M$3:$M$4,0),IF($K$6=aux!$N$2,1)+IF($K$6=aux!$O$2,2)+IF($K$6=aux!$P$2,3)+IF($K$6=aux!$Q$2,4))*$D26</f>
        <v>65.828571428571422</v>
      </c>
      <c r="M26" s="9">
        <f>INDEX(aux!$N$3:$Q$4,MATCH(M$7,aux!$M$3:$M$4,0),IF($K$6=aux!$N$2,1)+IF($K$6=aux!$O$2,2)+IF($K$6=aux!$P$2,3)+IF($K$6=aux!$Q$2,4))*$C26</f>
        <v>67.2</v>
      </c>
      <c r="N26" s="37">
        <f>INDEX(aux!$N$3:$Q$4,MATCH(N$7,aux!$M$3:$M$4,0),IF($K$6=aux!$N$2,1)+IF($K$6=aux!$O$2,2)+IF($K$6=aux!$P$2,3)+IF($K$6=aux!$Q$2,4))*$D26</f>
        <v>87.771428571428572</v>
      </c>
      <c r="O26" s="9">
        <f>INDEX(aux!$N$3:$Q$4,MATCH(O$7,aux!$M$3:$M$4,0),IF($O$6=aux!$N$2,1)+IF($O$6=aux!$O$2,2)+IF($O$6=aux!$P$2,3)+IF($O$6=aux!$Q$2,4))*$C26</f>
        <v>54.6</v>
      </c>
      <c r="P26" s="9">
        <f>INDEX(aux!$N$3:$Q$4,MATCH(P$7,aux!$M$3:$M$4,0),IF($O$6=aux!$N$2,1)+IF($O$6=aux!$O$2,2)+IF($O$6=aux!$P$2,3)+IF($O$6=aux!$Q$2,4))*$D26</f>
        <v>71.314285714285717</v>
      </c>
      <c r="Q26" s="9">
        <f>INDEX(aux!$N$3:$Q$4,MATCH(Q$7,aux!$M$3:$M$4,0),IF($O$6=aux!$N$2,1)+IF($O$6=aux!$O$2,2)+IF($O$6=aux!$P$2,3)+IF($O$6=aux!$Q$2,4))*$C26</f>
        <v>75.600000000000009</v>
      </c>
      <c r="R26" s="37">
        <f>INDEX(aux!$N$3:$Q$4,MATCH(R$7,aux!$M$3:$M$4,0),IF($O$6=aux!$N$2,1)+IF($O$6=aux!$O$2,2)+IF($O$6=aux!$P$2,3)+IF($O$6=aux!$Q$2,4))*$D26</f>
        <v>98.742857142857133</v>
      </c>
      <c r="S26" s="9">
        <f>INDEX(aux!$N$3:$Q$4,MATCH(S$7,aux!$M$3:$M$4,0),IF($S$6=aux!$N$2,1)+IF($S$6=aux!$O$2,2)+IF($S$6=aux!$P$2,3)+IF($S$6=aux!$Q$2,4))*$C26</f>
        <v>58.8</v>
      </c>
      <c r="T26" s="9">
        <f>INDEX(aux!$N$3:$Q$4,MATCH(T$7,aux!$M$3:$M$4,0),IF($S$6=aux!$N$2,1)+IF($S$6=aux!$O$2,2)+IF($S$6=aux!$P$2,3)+IF($S$6=aux!$Q$2,4))*$D26</f>
        <v>76.8</v>
      </c>
      <c r="U26" s="9">
        <f>INDEX(aux!$N$3:$Q$4,MATCH(U$7,aux!$M$3:$M$4,0),IF($S$6=aux!$N$2,1)+IF($S$6=aux!$O$2,2)+IF($S$6=aux!$P$2,3)+IF($S$6=aux!$Q$2,4))*$C26</f>
        <v>84</v>
      </c>
      <c r="V26" s="15">
        <f>INDEX(aux!$N$3:$Q$4,MATCH(V$7,aux!$M$3:$M$4,0),IF($S$6=aux!$N$2,1)+IF($S$6=aux!$O$2,2)+IF($S$6=aux!$P$2,3)+IF($S$6=aux!$Q$2,4))*$D26</f>
        <v>109.71428571428571</v>
      </c>
    </row>
    <row r="27" spans="2:22" x14ac:dyDescent="0.25">
      <c r="B27" s="14">
        <v>14</v>
      </c>
      <c r="C27" s="41">
        <f>INDEX(aux!$W$2:$W$3,MATCH($B$7,aux!$V$2:$V$3,0))*$B27/10+MAX(INDEX(aux!$K$2:$K$3,MATCH(C$7,aux!$I$2:$I$3,0))*(IF(C$8=aux!$F$2,aux!$F$3,aux!$G$3))*INDEX(aux!$B$3:$C$7,MATCH($B$19,aux!$A$3:$A$7,0),(IF($B$6=aux!$B$2,1,2)))*($B27/10)^2,INDEX(aux!$K$2:$K$3,MATCH(C$7,aux!$I$2:$I$3,0))*VALUE(RIGHT($B$6,3))/(IF(C$8=aux!$F$2,aux!$F$4,aux!$G$4))*$B27/10,10*$B27/10,15)</f>
        <v>49</v>
      </c>
      <c r="D27" s="5">
        <f>INDEX(aux!$W$2:$W$3,MATCH($B$7,aux!$V$2:$V$3,0))*$B27/10+MAX(INDEX(aux!$K$2:$K$3,MATCH(D$7,aux!$I$2:$I$3,0))*(IF(D$8=aux!$F$2,aux!$F$3,aux!$G$3))*INDEX(aux!$B$3:$C$7,MATCH($B$19,aux!$A$3:$A$7,0),(IF($B$6=aux!$B$2,1,2)))*($B27/10)^2,INDEX(aux!$K$2:$K$3,MATCH(D$7,aux!$I$2:$I$3,0))*VALUE(RIGHT($B$6,3))/(IF(D$8=aux!$F$2,aux!$F$4,aux!$G$4))*$B27/10,10*$B27/10,15)</f>
        <v>64</v>
      </c>
      <c r="E27" s="5">
        <f>INDEX(aux!$W$2:$W$3,MATCH($B$7,aux!$V$2:$V$3,0))*$B27/10+MAX(INDEX(aux!$K$2:$K$3,MATCH(E$7,aux!$I$2:$I$3,0))*(IF(E$8=aux!$F$2,aux!$F$3,aux!$G$3))*INDEX(aux!$B$3:$C$7,MATCH($B$19,aux!$A$3:$A$7,0),(IF($B$6=aux!$B$2,1,2)))*($B27/10)^2,INDEX(aux!$K$2:$K$3,MATCH(E$7,aux!$I$2:$I$3,0))*VALUE(RIGHT($B$6,3))/(IF(E$8=aux!$F$2,aux!$F$4,aux!$G$4))*$B27/10,10*$B27/10,15)</f>
        <v>38.5</v>
      </c>
      <c r="F27" s="34">
        <f>INDEX(aux!$W$2:$W$3,MATCH($B$7,aux!$V$2:$V$3,0))*$B27/10+MAX(INDEX(aux!$K$2:$K$3,MATCH(F$7,aux!$I$2:$I$3,0))*(IF(F$8=aux!$F$2,aux!$F$3,aux!$G$3))*INDEX(aux!$B$3:$C$7,MATCH($B$19,aux!$A$3:$A$7,0),(IF($B$6=aux!$B$2,1,2)))*($B27/10)^2,INDEX(aux!$K$2:$K$3,MATCH(F$7,aux!$I$2:$I$3,0))*VALUE(RIGHT($B$6,3))/(IF(F$8=aux!$F$2,aux!$F$4,aux!$G$4))*$B27/10,10*$B27/10,15)</f>
        <v>49</v>
      </c>
      <c r="G27" s="9">
        <f>INDEX(aux!$N$3:$Q$4,MATCH(G$7,aux!$M$3:$M$4,0),IF($G$6=aux!$N$2,1)+IF($G$6=aux!$O$2,2)+IF($G$6=aux!$P$2,3)+IF($G$6=aux!$Q$2,4))*$C27</f>
        <v>49</v>
      </c>
      <c r="H27" s="9">
        <f>INDEX(aux!$N$3:$Q$4,MATCH(H$7,aux!$M$3:$M$4,0),IF($G$6=aux!$N$2,1)+IF($G$6=aux!$O$2,2)+IF($G$6=aux!$P$2,3)+IF($G$6=aux!$Q$2,4))*$D27</f>
        <v>64</v>
      </c>
      <c r="I27" s="9">
        <f>INDEX(aux!$N$3:$Q$4,MATCH(I$7,aux!$M$3:$M$4,0),IF($G$6=aux!$N$2,1)+IF($G$6=aux!$O$2,2)+IF($G$6=aux!$P$2,3)+IF($G$6=aux!$Q$2,4))*$C27</f>
        <v>49</v>
      </c>
      <c r="J27" s="37">
        <f>INDEX(aux!$N$3:$Q$4,MATCH(J$7,aux!$M$3:$M$4,0),IF($G$6=aux!$N$2,1)+IF($G$6=aux!$O$2,2)+IF($G$6=aux!$P$2,3)+IF($G$6=aux!$Q$2,4))*$D27</f>
        <v>64</v>
      </c>
      <c r="K27" s="9">
        <f>INDEX(aux!$N$3:$Q$4,MATCH(K$7,aux!$M$3:$M$4,0),IF($K$6=aux!$N$2,1)+IF($K$6=aux!$O$2,2)+IF($K$6=aux!$P$2,3)+IF($K$6=aux!$Q$2,4))*$C27</f>
        <v>58.8</v>
      </c>
      <c r="L27" s="9">
        <f>INDEX(aux!$N$3:$Q$4,MATCH(L$7,aux!$M$3:$M$4,0),IF($K$6=aux!$N$2,1)+IF($K$6=aux!$O$2,2)+IF($K$6=aux!$P$2,3)+IF($K$6=aux!$Q$2,4))*$D27</f>
        <v>76.8</v>
      </c>
      <c r="M27" s="9">
        <f>INDEX(aux!$N$3:$Q$4,MATCH(M$7,aux!$M$3:$M$4,0),IF($K$6=aux!$N$2,1)+IF($K$6=aux!$O$2,2)+IF($K$6=aux!$P$2,3)+IF($K$6=aux!$Q$2,4))*$C27</f>
        <v>78.400000000000006</v>
      </c>
      <c r="N27" s="37">
        <f>INDEX(aux!$N$3:$Q$4,MATCH(N$7,aux!$M$3:$M$4,0),IF($K$6=aux!$N$2,1)+IF($K$6=aux!$O$2,2)+IF($K$6=aux!$P$2,3)+IF($K$6=aux!$Q$2,4))*$D27</f>
        <v>102.4</v>
      </c>
      <c r="O27" s="9">
        <f>INDEX(aux!$N$3:$Q$4,MATCH(O$7,aux!$M$3:$M$4,0),IF($O$6=aux!$N$2,1)+IF($O$6=aux!$O$2,2)+IF($O$6=aux!$P$2,3)+IF($O$6=aux!$Q$2,4))*$C27</f>
        <v>63.7</v>
      </c>
      <c r="P27" s="9">
        <f>INDEX(aux!$N$3:$Q$4,MATCH(P$7,aux!$M$3:$M$4,0),IF($O$6=aux!$N$2,1)+IF($O$6=aux!$O$2,2)+IF($O$6=aux!$P$2,3)+IF($O$6=aux!$Q$2,4))*$D27</f>
        <v>83.2</v>
      </c>
      <c r="Q27" s="9">
        <f>INDEX(aux!$N$3:$Q$4,MATCH(Q$7,aux!$M$3:$M$4,0),IF($O$6=aux!$N$2,1)+IF($O$6=aux!$O$2,2)+IF($O$6=aux!$P$2,3)+IF($O$6=aux!$Q$2,4))*$C27</f>
        <v>88.2</v>
      </c>
      <c r="R27" s="37">
        <f>INDEX(aux!$N$3:$Q$4,MATCH(R$7,aux!$M$3:$M$4,0),IF($O$6=aux!$N$2,1)+IF($O$6=aux!$O$2,2)+IF($O$6=aux!$P$2,3)+IF($O$6=aux!$Q$2,4))*$D27</f>
        <v>115.2</v>
      </c>
      <c r="S27" s="9">
        <f>INDEX(aux!$N$3:$Q$4,MATCH(S$7,aux!$M$3:$M$4,0),IF($S$6=aux!$N$2,1)+IF($S$6=aux!$O$2,2)+IF($S$6=aux!$P$2,3)+IF($S$6=aux!$Q$2,4))*$C27</f>
        <v>68.599999999999994</v>
      </c>
      <c r="T27" s="9">
        <f>INDEX(aux!$N$3:$Q$4,MATCH(T$7,aux!$M$3:$M$4,0),IF($S$6=aux!$N$2,1)+IF($S$6=aux!$O$2,2)+IF($S$6=aux!$P$2,3)+IF($S$6=aux!$Q$2,4))*$D27</f>
        <v>89.6</v>
      </c>
      <c r="U27" s="9">
        <f>INDEX(aux!$N$3:$Q$4,MATCH(U$7,aux!$M$3:$M$4,0),IF($S$6=aux!$N$2,1)+IF($S$6=aux!$O$2,2)+IF($S$6=aux!$P$2,3)+IF($S$6=aux!$Q$2,4))*$C27</f>
        <v>98</v>
      </c>
      <c r="V27" s="15">
        <f>INDEX(aux!$N$3:$Q$4,MATCH(V$7,aux!$M$3:$M$4,0),IF($S$6=aux!$N$2,1)+IF($S$6=aux!$O$2,2)+IF($S$6=aux!$P$2,3)+IF($S$6=aux!$Q$2,4))*$D27</f>
        <v>128</v>
      </c>
    </row>
    <row r="28" spans="2:22" x14ac:dyDescent="0.25">
      <c r="B28" s="14">
        <v>16</v>
      </c>
      <c r="C28" s="41">
        <f>INDEX(aux!$W$2:$W$3,MATCH($B$7,aux!$V$2:$V$3,0))*$B28/10+MAX(INDEX(aux!$K$2:$K$3,MATCH(C$7,aux!$I$2:$I$3,0))*(IF(C$8=aux!$F$2,aux!$F$3,aux!$G$3))*INDEX(aux!$B$3:$C$7,MATCH($B$19,aux!$A$3:$A$7,0),(IF($B$6=aux!$B$2,1,2)))*($B28/10)^2,INDEX(aux!$K$2:$K$3,MATCH(C$7,aux!$I$2:$I$3,0))*VALUE(RIGHT($B$6,3))/(IF(C$8=aux!$F$2,aux!$F$4,aux!$G$4))*$B28/10,10*$B28/10,15)</f>
        <v>56</v>
      </c>
      <c r="D28" s="5">
        <f>INDEX(aux!$W$2:$W$3,MATCH($B$7,aux!$V$2:$V$3,0))*$B28/10+MAX(INDEX(aux!$K$2:$K$3,MATCH(D$7,aux!$I$2:$I$3,0))*(IF(D$8=aux!$F$2,aux!$F$3,aux!$G$3))*INDEX(aux!$B$3:$C$7,MATCH($B$19,aux!$A$3:$A$7,0),(IF($B$6=aux!$B$2,1,2)))*($B28/10)^2,INDEX(aux!$K$2:$K$3,MATCH(D$7,aux!$I$2:$I$3,0))*VALUE(RIGHT($B$6,3))/(IF(D$8=aux!$F$2,aux!$F$4,aux!$G$4))*$B28/10,10*$B28/10,15)</f>
        <v>73.142857142857139</v>
      </c>
      <c r="E28" s="5">
        <f>INDEX(aux!$W$2:$W$3,MATCH($B$7,aux!$V$2:$V$3,0))*$B28/10+MAX(INDEX(aux!$K$2:$K$3,MATCH(E$7,aux!$I$2:$I$3,0))*(IF(E$8=aux!$F$2,aux!$F$3,aux!$G$3))*INDEX(aux!$B$3:$C$7,MATCH($B$19,aux!$A$3:$A$7,0),(IF($B$6=aux!$B$2,1,2)))*($B28/10)^2,INDEX(aux!$K$2:$K$3,MATCH(E$7,aux!$I$2:$I$3,0))*VALUE(RIGHT($B$6,3))/(IF(E$8=aux!$F$2,aux!$F$4,aux!$G$4))*$B28/10,10*$B28/10,15)</f>
        <v>44</v>
      </c>
      <c r="F28" s="34">
        <f>INDEX(aux!$W$2:$W$3,MATCH($B$7,aux!$V$2:$V$3,0))*$B28/10+MAX(INDEX(aux!$K$2:$K$3,MATCH(F$7,aux!$I$2:$I$3,0))*(IF(F$8=aux!$F$2,aux!$F$3,aux!$G$3))*INDEX(aux!$B$3:$C$7,MATCH($B$19,aux!$A$3:$A$7,0),(IF($B$6=aux!$B$2,1,2)))*($B28/10)^2,INDEX(aux!$K$2:$K$3,MATCH(F$7,aux!$I$2:$I$3,0))*VALUE(RIGHT($B$6,3))/(IF(F$8=aux!$F$2,aux!$F$4,aux!$G$4))*$B28/10,10*$B28/10,15)</f>
        <v>56</v>
      </c>
      <c r="G28" s="9">
        <f>INDEX(aux!$N$3:$Q$4,MATCH(G$7,aux!$M$3:$M$4,0),IF($G$6=aux!$N$2,1)+IF($G$6=aux!$O$2,2)+IF($G$6=aux!$P$2,3)+IF($G$6=aux!$Q$2,4))*$C28</f>
        <v>56</v>
      </c>
      <c r="H28" s="9">
        <f>INDEX(aux!$N$3:$Q$4,MATCH(H$7,aux!$M$3:$M$4,0),IF($G$6=aux!$N$2,1)+IF($G$6=aux!$O$2,2)+IF($G$6=aux!$P$2,3)+IF($G$6=aux!$Q$2,4))*$D28</f>
        <v>73.142857142857139</v>
      </c>
      <c r="I28" s="9">
        <f>INDEX(aux!$N$3:$Q$4,MATCH(I$7,aux!$M$3:$M$4,0),IF($G$6=aux!$N$2,1)+IF($G$6=aux!$O$2,2)+IF($G$6=aux!$P$2,3)+IF($G$6=aux!$Q$2,4))*$C28</f>
        <v>56</v>
      </c>
      <c r="J28" s="37">
        <f>INDEX(aux!$N$3:$Q$4,MATCH(J$7,aux!$M$3:$M$4,0),IF($G$6=aux!$N$2,1)+IF($G$6=aux!$O$2,2)+IF($G$6=aux!$P$2,3)+IF($G$6=aux!$Q$2,4))*$D28</f>
        <v>73.142857142857139</v>
      </c>
      <c r="K28" s="9">
        <f>INDEX(aux!$N$3:$Q$4,MATCH(K$7,aux!$M$3:$M$4,0),IF($K$6=aux!$N$2,1)+IF($K$6=aux!$O$2,2)+IF($K$6=aux!$P$2,3)+IF($K$6=aux!$Q$2,4))*$C28</f>
        <v>67.2</v>
      </c>
      <c r="L28" s="9">
        <f>INDEX(aux!$N$3:$Q$4,MATCH(L$7,aux!$M$3:$M$4,0),IF($K$6=aux!$N$2,1)+IF($K$6=aux!$O$2,2)+IF($K$6=aux!$P$2,3)+IF($K$6=aux!$Q$2,4))*$D28</f>
        <v>87.771428571428558</v>
      </c>
      <c r="M28" s="9">
        <f>INDEX(aux!$N$3:$Q$4,MATCH(M$7,aux!$M$3:$M$4,0),IF($K$6=aux!$N$2,1)+IF($K$6=aux!$O$2,2)+IF($K$6=aux!$P$2,3)+IF($K$6=aux!$Q$2,4))*$C28</f>
        <v>89.600000000000009</v>
      </c>
      <c r="N28" s="37">
        <f>INDEX(aux!$N$3:$Q$4,MATCH(N$7,aux!$M$3:$M$4,0),IF($K$6=aux!$N$2,1)+IF($K$6=aux!$O$2,2)+IF($K$6=aux!$P$2,3)+IF($K$6=aux!$Q$2,4))*$D28</f>
        <v>117.02857142857142</v>
      </c>
      <c r="O28" s="9">
        <f>INDEX(aux!$N$3:$Q$4,MATCH(O$7,aux!$M$3:$M$4,0),IF($O$6=aux!$N$2,1)+IF($O$6=aux!$O$2,2)+IF($O$6=aux!$P$2,3)+IF($O$6=aux!$Q$2,4))*$C28</f>
        <v>72.8</v>
      </c>
      <c r="P28" s="9">
        <f>INDEX(aux!$N$3:$Q$4,MATCH(P$7,aux!$M$3:$M$4,0),IF($O$6=aux!$N$2,1)+IF($O$6=aux!$O$2,2)+IF($O$6=aux!$P$2,3)+IF($O$6=aux!$Q$2,4))*$D28</f>
        <v>95.085714285714289</v>
      </c>
      <c r="Q28" s="9">
        <f>INDEX(aux!$N$3:$Q$4,MATCH(Q$7,aux!$M$3:$M$4,0),IF($O$6=aux!$N$2,1)+IF($O$6=aux!$O$2,2)+IF($O$6=aux!$P$2,3)+IF($O$6=aux!$Q$2,4))*$C28</f>
        <v>100.8</v>
      </c>
      <c r="R28" s="37">
        <f>INDEX(aux!$N$3:$Q$4,MATCH(R$7,aux!$M$3:$M$4,0),IF($O$6=aux!$N$2,1)+IF($O$6=aux!$O$2,2)+IF($O$6=aux!$P$2,3)+IF($O$6=aux!$Q$2,4))*$D28</f>
        <v>131.65714285714284</v>
      </c>
      <c r="S28" s="9">
        <f>INDEX(aux!$N$3:$Q$4,MATCH(S$7,aux!$M$3:$M$4,0),IF($S$6=aux!$N$2,1)+IF($S$6=aux!$O$2,2)+IF($S$6=aux!$P$2,3)+IF($S$6=aux!$Q$2,4))*$C28</f>
        <v>78.399999999999991</v>
      </c>
      <c r="T28" s="9">
        <f>INDEX(aux!$N$3:$Q$4,MATCH(T$7,aux!$M$3:$M$4,0),IF($S$6=aux!$N$2,1)+IF($S$6=aux!$O$2,2)+IF($S$6=aux!$P$2,3)+IF($S$6=aux!$Q$2,4))*$D28</f>
        <v>102.39999999999999</v>
      </c>
      <c r="U28" s="9">
        <f>INDEX(aux!$N$3:$Q$4,MATCH(U$7,aux!$M$3:$M$4,0),IF($S$6=aux!$N$2,1)+IF($S$6=aux!$O$2,2)+IF($S$6=aux!$P$2,3)+IF($S$6=aux!$Q$2,4))*$C28</f>
        <v>112</v>
      </c>
      <c r="V28" s="15">
        <f>INDEX(aux!$N$3:$Q$4,MATCH(V$7,aux!$M$3:$M$4,0),IF($S$6=aux!$N$2,1)+IF($S$6=aux!$O$2,2)+IF($S$6=aux!$P$2,3)+IF($S$6=aux!$Q$2,4))*$D28</f>
        <v>146.28571428571428</v>
      </c>
    </row>
    <row r="29" spans="2:22" x14ac:dyDescent="0.25">
      <c r="B29" s="14">
        <v>20</v>
      </c>
      <c r="C29" s="41">
        <f>INDEX(aux!$W$2:$W$3,MATCH($B$7,aux!$V$2:$V$3,0))*$B29/10+MAX(INDEX(aux!$K$2:$K$3,MATCH(C$7,aux!$I$2:$I$3,0))*(IF(C$8=aux!$F$2,aux!$F$3,aux!$G$3))*INDEX(aux!$B$3:$C$7,MATCH($B$19,aux!$A$3:$A$7,0),(IF($B$6=aux!$B$2,1,2)))*($B29/10)^2,INDEX(aux!$K$2:$K$3,MATCH(C$7,aux!$I$2:$I$3,0))*VALUE(RIGHT($B$6,3))/(IF(C$8=aux!$F$2,aux!$F$4,aux!$G$4))*$B29/10,10*$B29/10,15)</f>
        <v>72</v>
      </c>
      <c r="D29" s="5">
        <f>INDEX(aux!$W$2:$W$3,MATCH($B$7,aux!$V$2:$V$3,0))*$B29/10+MAX(INDEX(aux!$K$2:$K$3,MATCH(D$7,aux!$I$2:$I$3,0))*(IF(D$8=aux!$F$2,aux!$F$3,aux!$G$3))*INDEX(aux!$B$3:$C$7,MATCH($B$19,aux!$A$3:$A$7,0),(IF($B$6=aux!$B$2,1,2)))*($B29/10)^2,INDEX(aux!$K$2:$K$3,MATCH(D$7,aux!$I$2:$I$3,0))*VALUE(RIGHT($B$6,3))/(IF(D$8=aux!$F$2,aux!$F$4,aux!$G$4))*$B29/10,10*$B29/10,15)</f>
        <v>92.8</v>
      </c>
      <c r="E29" s="5">
        <f>INDEX(aux!$W$2:$W$3,MATCH($B$7,aux!$V$2:$V$3,0))*$B29/10+MAX(INDEX(aux!$K$2:$K$3,MATCH(E$7,aux!$I$2:$I$3,0))*(IF(E$8=aux!$F$2,aux!$F$3,aux!$G$3))*INDEX(aux!$B$3:$C$7,MATCH($B$19,aux!$A$3:$A$7,0),(IF($B$6=aux!$B$2,1,2)))*($B29/10)^2,INDEX(aux!$K$2:$K$3,MATCH(E$7,aux!$I$2:$I$3,0))*VALUE(RIGHT($B$6,3))/(IF(E$8=aux!$F$2,aux!$F$4,aux!$G$4))*$B29/10,10*$B29/10,15)</f>
        <v>56.4</v>
      </c>
      <c r="F29" s="34">
        <f>INDEX(aux!$W$2:$W$3,MATCH($B$7,aux!$V$2:$V$3,0))*$B29/10+MAX(INDEX(aux!$K$2:$K$3,MATCH(F$7,aux!$I$2:$I$3,0))*(IF(F$8=aux!$F$2,aux!$F$3,aux!$G$3))*INDEX(aux!$B$3:$C$7,MATCH($B$19,aux!$A$3:$A$7,0),(IF($B$6=aux!$B$2,1,2)))*($B29/10)^2,INDEX(aux!$K$2:$K$3,MATCH(F$7,aux!$I$2:$I$3,0))*VALUE(RIGHT($B$6,3))/(IF(F$8=aux!$F$2,aux!$F$4,aux!$G$4))*$B29/10,10*$B29/10,15)</f>
        <v>70.959999999999994</v>
      </c>
      <c r="G29" s="9">
        <f>INDEX(aux!$N$3:$Q$4,MATCH(G$7,aux!$M$3:$M$4,0),IF($G$6=aux!$N$2,1)+IF($G$6=aux!$O$2,2)+IF($G$6=aux!$P$2,3)+IF($G$6=aux!$Q$2,4))*$C29</f>
        <v>72</v>
      </c>
      <c r="H29" s="9">
        <f>INDEX(aux!$N$3:$Q$4,MATCH(H$7,aux!$M$3:$M$4,0),IF($G$6=aux!$N$2,1)+IF($G$6=aux!$O$2,2)+IF($G$6=aux!$P$2,3)+IF($G$6=aux!$Q$2,4))*$D29</f>
        <v>92.8</v>
      </c>
      <c r="I29" s="9">
        <f>INDEX(aux!$N$3:$Q$4,MATCH(I$7,aux!$M$3:$M$4,0),IF($G$6=aux!$N$2,1)+IF($G$6=aux!$O$2,2)+IF($G$6=aux!$P$2,3)+IF($G$6=aux!$Q$2,4))*$C29</f>
        <v>72</v>
      </c>
      <c r="J29" s="37">
        <f>INDEX(aux!$N$3:$Q$4,MATCH(J$7,aux!$M$3:$M$4,0),IF($G$6=aux!$N$2,1)+IF($G$6=aux!$O$2,2)+IF($G$6=aux!$P$2,3)+IF($G$6=aux!$Q$2,4))*$D29</f>
        <v>92.8</v>
      </c>
      <c r="K29" s="9">
        <f>INDEX(aux!$N$3:$Q$4,MATCH(K$7,aux!$M$3:$M$4,0),IF($K$6=aux!$N$2,1)+IF($K$6=aux!$O$2,2)+IF($K$6=aux!$P$2,3)+IF($K$6=aux!$Q$2,4))*$C29</f>
        <v>86.399999999999991</v>
      </c>
      <c r="L29" s="9">
        <f>INDEX(aux!$N$3:$Q$4,MATCH(L$7,aux!$M$3:$M$4,0),IF($K$6=aux!$N$2,1)+IF($K$6=aux!$O$2,2)+IF($K$6=aux!$P$2,3)+IF($K$6=aux!$Q$2,4))*$D29</f>
        <v>111.36</v>
      </c>
      <c r="M29" s="9">
        <f>INDEX(aux!$N$3:$Q$4,MATCH(M$7,aux!$M$3:$M$4,0),IF($K$6=aux!$N$2,1)+IF($K$6=aux!$O$2,2)+IF($K$6=aux!$P$2,3)+IF($K$6=aux!$Q$2,4))*$C29</f>
        <v>115.2</v>
      </c>
      <c r="N29" s="37">
        <f>INDEX(aux!$N$3:$Q$4,MATCH(N$7,aux!$M$3:$M$4,0),IF($K$6=aux!$N$2,1)+IF($K$6=aux!$O$2,2)+IF($K$6=aux!$P$2,3)+IF($K$6=aux!$Q$2,4))*$D29</f>
        <v>148.47999999999999</v>
      </c>
      <c r="O29" s="9">
        <f>INDEX(aux!$N$3:$Q$4,MATCH(O$7,aux!$M$3:$M$4,0),IF($O$6=aux!$N$2,1)+IF($O$6=aux!$O$2,2)+IF($O$6=aux!$P$2,3)+IF($O$6=aux!$Q$2,4))*$C29</f>
        <v>93.600000000000009</v>
      </c>
      <c r="P29" s="9">
        <f>INDEX(aux!$N$3:$Q$4,MATCH(P$7,aux!$M$3:$M$4,0),IF($O$6=aux!$N$2,1)+IF($O$6=aux!$O$2,2)+IF($O$6=aux!$P$2,3)+IF($O$6=aux!$Q$2,4))*$D29</f>
        <v>120.64</v>
      </c>
      <c r="Q29" s="9">
        <f>INDEX(aux!$N$3:$Q$4,MATCH(Q$7,aux!$M$3:$M$4,0),IF($O$6=aux!$N$2,1)+IF($O$6=aux!$O$2,2)+IF($O$6=aux!$P$2,3)+IF($O$6=aux!$Q$2,4))*$C29</f>
        <v>129.6</v>
      </c>
      <c r="R29" s="37">
        <f>INDEX(aux!$N$3:$Q$4,MATCH(R$7,aux!$M$3:$M$4,0),IF($O$6=aux!$N$2,1)+IF($O$6=aux!$O$2,2)+IF($O$6=aux!$P$2,3)+IF($O$6=aux!$Q$2,4))*$D29</f>
        <v>167.04</v>
      </c>
      <c r="S29" s="9">
        <f>INDEX(aux!$N$3:$Q$4,MATCH(S$7,aux!$M$3:$M$4,0),IF($S$6=aux!$N$2,1)+IF($S$6=aux!$O$2,2)+IF($S$6=aux!$P$2,3)+IF($S$6=aux!$Q$2,4))*$C29</f>
        <v>100.8</v>
      </c>
      <c r="T29" s="9">
        <f>INDEX(aux!$N$3:$Q$4,MATCH(T$7,aux!$M$3:$M$4,0),IF($S$6=aux!$N$2,1)+IF($S$6=aux!$O$2,2)+IF($S$6=aux!$P$2,3)+IF($S$6=aux!$Q$2,4))*$D29</f>
        <v>129.91999999999999</v>
      </c>
      <c r="U29" s="9">
        <f>INDEX(aux!$N$3:$Q$4,MATCH(U$7,aux!$M$3:$M$4,0),IF($S$6=aux!$N$2,1)+IF($S$6=aux!$O$2,2)+IF($S$6=aux!$P$2,3)+IF($S$6=aux!$Q$2,4))*$C29</f>
        <v>144</v>
      </c>
      <c r="V29" s="15">
        <f>INDEX(aux!$N$3:$Q$4,MATCH(V$7,aux!$M$3:$M$4,0),IF($S$6=aux!$N$2,1)+IF($S$6=aux!$O$2,2)+IF($S$6=aux!$P$2,3)+IF($S$6=aux!$Q$2,4))*$D29</f>
        <v>185.6</v>
      </c>
    </row>
    <row r="30" spans="2:22" x14ac:dyDescent="0.25">
      <c r="B30" s="14">
        <v>25</v>
      </c>
      <c r="C30" s="41">
        <f>INDEX(aux!$W$2:$W$3,MATCH($B$7,aux!$V$2:$V$3,0))*$B30/10+MAX(INDEX(aux!$K$2:$K$3,MATCH(C$7,aux!$I$2:$I$3,0))*(IF(C$8=aux!$F$2,aux!$F$3,aux!$G$3))*INDEX(aux!$B$3:$C$7,MATCH($B$19,aux!$A$3:$A$7,0),(IF($B$6=aux!$B$2,1,2)))*($B30/10)^2,INDEX(aux!$K$2:$K$3,MATCH(C$7,aux!$I$2:$I$3,0))*VALUE(RIGHT($B$6,3))/(IF(C$8=aux!$F$2,aux!$F$4,aux!$G$4))*$B30/10,10*$B30/10,15)</f>
        <v>106.25</v>
      </c>
      <c r="D30" s="5">
        <f>INDEX(aux!$W$2:$W$3,MATCH($B$7,aux!$V$2:$V$3,0))*$B30/10+MAX(INDEX(aux!$K$2:$K$3,MATCH(D$7,aux!$I$2:$I$3,0))*(IF(D$8=aux!$F$2,aux!$F$3,aux!$G$3))*INDEX(aux!$B$3:$C$7,MATCH($B$19,aux!$A$3:$A$7,0),(IF($B$6=aux!$B$2,1,2)))*($B30/10)^2,INDEX(aux!$K$2:$K$3,MATCH(D$7,aux!$I$2:$I$3,0))*VALUE(RIGHT($B$6,3))/(IF(D$8=aux!$F$2,aux!$F$4,aux!$G$4))*$B30/10,10*$B30/10,15)</f>
        <v>138.75</v>
      </c>
      <c r="E30" s="5">
        <f>INDEX(aux!$W$2:$W$3,MATCH($B$7,aux!$V$2:$V$3,0))*$B30/10+MAX(INDEX(aux!$K$2:$K$3,MATCH(E$7,aux!$I$2:$I$3,0))*(IF(E$8=aux!$F$2,aux!$F$3,aux!$G$3))*INDEX(aux!$B$3:$C$7,MATCH($B$19,aux!$A$3:$A$7,0),(IF($B$6=aux!$B$2,1,2)))*($B30/10)^2,INDEX(aux!$K$2:$K$3,MATCH(E$7,aux!$I$2:$I$3,0))*VALUE(RIGHT($B$6,3))/(IF(E$8=aux!$F$2,aux!$F$4,aux!$G$4))*$B30/10,10*$B30/10,15)</f>
        <v>81.875</v>
      </c>
      <c r="F30" s="34">
        <f>INDEX(aux!$W$2:$W$3,MATCH($B$7,aux!$V$2:$V$3,0))*$B30/10+MAX(INDEX(aux!$K$2:$K$3,MATCH(F$7,aux!$I$2:$I$3,0))*(IF(F$8=aux!$F$2,aux!$F$3,aux!$G$3))*INDEX(aux!$B$3:$C$7,MATCH($B$19,aux!$A$3:$A$7,0),(IF($B$6=aux!$B$2,1,2)))*($B30/10)^2,INDEX(aux!$K$2:$K$3,MATCH(F$7,aux!$I$2:$I$3,0))*VALUE(RIGHT($B$6,3))/(IF(F$8=aux!$F$2,aux!$F$4,aux!$G$4))*$B30/10,10*$B30/10,15)</f>
        <v>104.62499999999999</v>
      </c>
      <c r="G30" s="9">
        <f>INDEX(aux!$N$3:$Q$4,MATCH(G$7,aux!$M$3:$M$4,0),IF($G$6=aux!$N$2,1)+IF($G$6=aux!$O$2,2)+IF($G$6=aux!$P$2,3)+IF($G$6=aux!$Q$2,4))*$C30</f>
        <v>106.25</v>
      </c>
      <c r="H30" s="9">
        <f>INDEX(aux!$N$3:$Q$4,MATCH(H$7,aux!$M$3:$M$4,0),IF($G$6=aux!$N$2,1)+IF($G$6=aux!$O$2,2)+IF($G$6=aux!$P$2,3)+IF($G$6=aux!$Q$2,4))*$D30</f>
        <v>138.75</v>
      </c>
      <c r="I30" s="9">
        <f>INDEX(aux!$N$3:$Q$4,MATCH(I$7,aux!$M$3:$M$4,0),IF($G$6=aux!$N$2,1)+IF($G$6=aux!$O$2,2)+IF($G$6=aux!$P$2,3)+IF($G$6=aux!$Q$2,4))*$C30</f>
        <v>106.25</v>
      </c>
      <c r="J30" s="37">
        <f>INDEX(aux!$N$3:$Q$4,MATCH(J$7,aux!$M$3:$M$4,0),IF($G$6=aux!$N$2,1)+IF($G$6=aux!$O$2,2)+IF($G$6=aux!$P$2,3)+IF($G$6=aux!$Q$2,4))*$D30</f>
        <v>138.75</v>
      </c>
      <c r="K30" s="9">
        <f>INDEX(aux!$N$3:$Q$4,MATCH(K$7,aux!$M$3:$M$4,0),IF($K$6=aux!$N$2,1)+IF($K$6=aux!$O$2,2)+IF($K$6=aux!$P$2,3)+IF($K$6=aux!$Q$2,4))*$C30</f>
        <v>127.5</v>
      </c>
      <c r="L30" s="9">
        <f>INDEX(aux!$N$3:$Q$4,MATCH(L$7,aux!$M$3:$M$4,0),IF($K$6=aux!$N$2,1)+IF($K$6=aux!$O$2,2)+IF($K$6=aux!$P$2,3)+IF($K$6=aux!$Q$2,4))*$D30</f>
        <v>166.5</v>
      </c>
      <c r="M30" s="9">
        <f>INDEX(aux!$N$3:$Q$4,MATCH(M$7,aux!$M$3:$M$4,0),IF($K$6=aux!$N$2,1)+IF($K$6=aux!$O$2,2)+IF($K$6=aux!$P$2,3)+IF($K$6=aux!$Q$2,4))*$C30</f>
        <v>170</v>
      </c>
      <c r="N30" s="37">
        <f>INDEX(aux!$N$3:$Q$4,MATCH(N$7,aux!$M$3:$M$4,0),IF($K$6=aux!$N$2,1)+IF($K$6=aux!$O$2,2)+IF($K$6=aux!$P$2,3)+IF($K$6=aux!$Q$2,4))*$D30</f>
        <v>222</v>
      </c>
      <c r="O30" s="9">
        <f>INDEX(aux!$N$3:$Q$4,MATCH(O$7,aux!$M$3:$M$4,0),IF($O$6=aux!$N$2,1)+IF($O$6=aux!$O$2,2)+IF($O$6=aux!$P$2,3)+IF($O$6=aux!$Q$2,4))*$C30</f>
        <v>138.125</v>
      </c>
      <c r="P30" s="9">
        <f>INDEX(aux!$N$3:$Q$4,MATCH(P$7,aux!$M$3:$M$4,0),IF($O$6=aux!$N$2,1)+IF($O$6=aux!$O$2,2)+IF($O$6=aux!$P$2,3)+IF($O$6=aux!$Q$2,4))*$D30</f>
        <v>180.375</v>
      </c>
      <c r="Q30" s="9">
        <f>INDEX(aux!$N$3:$Q$4,MATCH(Q$7,aux!$M$3:$M$4,0),IF($O$6=aux!$N$2,1)+IF($O$6=aux!$O$2,2)+IF($O$6=aux!$P$2,3)+IF($O$6=aux!$Q$2,4))*$C30</f>
        <v>191.25</v>
      </c>
      <c r="R30" s="37">
        <f>INDEX(aux!$N$3:$Q$4,MATCH(R$7,aux!$M$3:$M$4,0),IF($O$6=aux!$N$2,1)+IF($O$6=aux!$O$2,2)+IF($O$6=aux!$P$2,3)+IF($O$6=aux!$Q$2,4))*$D30</f>
        <v>249.75</v>
      </c>
      <c r="S30" s="9">
        <f>INDEX(aux!$N$3:$Q$4,MATCH(S$7,aux!$M$3:$M$4,0),IF($S$6=aux!$N$2,1)+IF($S$6=aux!$O$2,2)+IF($S$6=aux!$P$2,3)+IF($S$6=aux!$Q$2,4))*$C30</f>
        <v>148.75</v>
      </c>
      <c r="T30" s="9">
        <f>INDEX(aux!$N$3:$Q$4,MATCH(T$7,aux!$M$3:$M$4,0),IF($S$6=aux!$N$2,1)+IF($S$6=aux!$O$2,2)+IF($S$6=aux!$P$2,3)+IF($S$6=aux!$Q$2,4))*$D30</f>
        <v>194.25</v>
      </c>
      <c r="U30" s="9">
        <f>INDEX(aux!$N$3:$Q$4,MATCH(U$7,aux!$M$3:$M$4,0),IF($S$6=aux!$N$2,1)+IF($S$6=aux!$O$2,2)+IF($S$6=aux!$P$2,3)+IF($S$6=aux!$Q$2,4))*$C30</f>
        <v>212.5</v>
      </c>
      <c r="V30" s="15">
        <f>INDEX(aux!$N$3:$Q$4,MATCH(V$7,aux!$M$3:$M$4,0),IF($S$6=aux!$N$2,1)+IF($S$6=aux!$O$2,2)+IF($S$6=aux!$P$2,3)+IF($S$6=aux!$Q$2,4))*$D30</f>
        <v>277.5</v>
      </c>
    </row>
    <row r="31" spans="2:22" ht="15.75" thickBot="1" x14ac:dyDescent="0.3">
      <c r="B31" s="16">
        <v>32</v>
      </c>
      <c r="C31" s="42">
        <f>INDEX(aux!$W$2:$W$3,MATCH($B$7,aux!$V$2:$V$3,0))*$B31/10+MAX(INDEX(aux!$K$2:$K$3,MATCH(C$7,aux!$I$2:$I$3,0))*(IF(C$8=aux!$F$2,aux!$F$3,aux!$G$3))*INDEX(aux!$B$3:$C$7,MATCH($B$19,aux!$A$3:$A$7,0),(IF($B$6=aux!$B$2,1,2)))*($B31/10)^2,INDEX(aux!$K$2:$K$3,MATCH(C$7,aux!$I$2:$I$3,0))*VALUE(RIGHT($B$6,3))/(IF(C$8=aux!$F$2,aux!$F$4,aux!$G$4))*$B31/10,10*$B31/10,15)</f>
        <v>165.12000000000003</v>
      </c>
      <c r="D31" s="17">
        <f>INDEX(aux!$W$2:$W$3,MATCH($B$7,aux!$V$2:$V$3,0))*$B31/10+MAX(INDEX(aux!$K$2:$K$3,MATCH(D$7,aux!$I$2:$I$3,0))*(IF(D$8=aux!$F$2,aux!$F$3,aux!$G$3))*INDEX(aux!$B$3:$C$7,MATCH($B$19,aux!$A$3:$A$7,0),(IF($B$6=aux!$B$2,1,2)))*($B31/10)^2,INDEX(aux!$K$2:$K$3,MATCH(D$7,aux!$I$2:$I$3,0))*VALUE(RIGHT($B$6,3))/(IF(D$8=aux!$F$2,aux!$F$4,aux!$G$4))*$B31/10,10*$B31/10,15)</f>
        <v>218.36800000000002</v>
      </c>
      <c r="E31" s="17">
        <f>INDEX(aux!$W$2:$W$3,MATCH($B$7,aux!$V$2:$V$3,0))*$B31/10+MAX(INDEX(aux!$K$2:$K$3,MATCH(E$7,aux!$I$2:$I$3,0))*(IF(E$8=aux!$F$2,aux!$F$3,aux!$G$3))*INDEX(aux!$B$3:$C$7,MATCH($B$19,aux!$A$3:$A$7,0),(IF($B$6=aux!$B$2,1,2)))*($B31/10)^2,INDEX(aux!$K$2:$K$3,MATCH(E$7,aux!$I$2:$I$3,0))*VALUE(RIGHT($B$6,3))/(IF(E$8=aux!$F$2,aux!$F$4,aux!$G$4))*$B31/10,10*$B31/10,15)</f>
        <v>125.18400000000001</v>
      </c>
      <c r="F31" s="35">
        <f>INDEX(aux!$W$2:$W$3,MATCH($B$7,aux!$V$2:$V$3,0))*$B31/10+MAX(INDEX(aux!$K$2:$K$3,MATCH(F$7,aux!$I$2:$I$3,0))*(IF(F$8=aux!$F$2,aux!$F$3,aux!$G$3))*INDEX(aux!$B$3:$C$7,MATCH($B$19,aux!$A$3:$A$7,0),(IF($B$6=aux!$B$2,1,2)))*($B31/10)^2,INDEX(aux!$K$2:$K$3,MATCH(F$7,aux!$I$2:$I$3,0))*VALUE(RIGHT($B$6,3))/(IF(F$8=aux!$F$2,aux!$F$4,aux!$G$4))*$B31/10,10*$B31/10,15)</f>
        <v>162.45760000000001</v>
      </c>
      <c r="G31" s="18">
        <f>INDEX(aux!$N$3:$Q$4,MATCH(G$7,aux!$M$3:$M$4,0),IF($G$6=aux!$N$2,1)+IF($G$6=aux!$O$2,2)+IF($G$6=aux!$P$2,3)+IF($G$6=aux!$Q$2,4))*$C31</f>
        <v>165.12000000000003</v>
      </c>
      <c r="H31" s="18">
        <f>INDEX(aux!$N$3:$Q$4,MATCH(H$7,aux!$M$3:$M$4,0),IF($G$6=aux!$N$2,1)+IF($G$6=aux!$O$2,2)+IF($G$6=aux!$P$2,3)+IF($G$6=aux!$Q$2,4))*$D31</f>
        <v>218.36800000000002</v>
      </c>
      <c r="I31" s="18">
        <f>INDEX(aux!$N$3:$Q$4,MATCH(I$7,aux!$M$3:$M$4,0),IF($G$6=aux!$N$2,1)+IF($G$6=aux!$O$2,2)+IF($G$6=aux!$P$2,3)+IF($G$6=aux!$Q$2,4))*$C31</f>
        <v>165.12000000000003</v>
      </c>
      <c r="J31" s="38">
        <f>INDEX(aux!$N$3:$Q$4,MATCH(J$7,aux!$M$3:$M$4,0),IF($G$6=aux!$N$2,1)+IF($G$6=aux!$O$2,2)+IF($G$6=aux!$P$2,3)+IF($G$6=aux!$Q$2,4))*$D31</f>
        <v>218.36800000000002</v>
      </c>
      <c r="K31" s="18">
        <f>INDEX(aux!$N$3:$Q$4,MATCH(K$7,aux!$M$3:$M$4,0),IF($K$6=aux!$N$2,1)+IF($K$6=aux!$O$2,2)+IF($K$6=aux!$P$2,3)+IF($K$6=aux!$Q$2,4))*$C31</f>
        <v>198.14400000000003</v>
      </c>
      <c r="L31" s="18">
        <f>INDEX(aux!$N$3:$Q$4,MATCH(L$7,aux!$M$3:$M$4,0),IF($K$6=aux!$N$2,1)+IF($K$6=aux!$O$2,2)+IF($K$6=aux!$P$2,3)+IF($K$6=aux!$Q$2,4))*$D31</f>
        <v>262.04160000000002</v>
      </c>
      <c r="M31" s="18">
        <f>INDEX(aux!$N$3:$Q$4,MATCH(M$7,aux!$M$3:$M$4,0),IF($K$6=aux!$N$2,1)+IF($K$6=aux!$O$2,2)+IF($K$6=aux!$P$2,3)+IF($K$6=aux!$Q$2,4))*$C31</f>
        <v>264.19200000000006</v>
      </c>
      <c r="N31" s="38">
        <f>INDEX(aux!$N$3:$Q$4,MATCH(N$7,aux!$M$3:$M$4,0),IF($K$6=aux!$N$2,1)+IF($K$6=aux!$O$2,2)+IF($K$6=aux!$P$2,3)+IF($K$6=aux!$Q$2,4))*$D31</f>
        <v>349.38880000000006</v>
      </c>
      <c r="O31" s="18">
        <f>INDEX(aux!$N$3:$Q$4,MATCH(O$7,aux!$M$3:$M$4,0),IF($O$6=aux!$N$2,1)+IF($O$6=aux!$O$2,2)+IF($O$6=aux!$P$2,3)+IF($O$6=aux!$Q$2,4))*$C31</f>
        <v>214.65600000000006</v>
      </c>
      <c r="P31" s="18">
        <f>INDEX(aux!$N$3:$Q$4,MATCH(P$7,aux!$M$3:$M$4,0),IF($O$6=aux!$N$2,1)+IF($O$6=aux!$O$2,2)+IF($O$6=aux!$P$2,3)+IF($O$6=aux!$Q$2,4))*$D31</f>
        <v>283.87840000000006</v>
      </c>
      <c r="Q31" s="18">
        <f>INDEX(aux!$N$3:$Q$4,MATCH(Q$7,aux!$M$3:$M$4,0),IF($O$6=aux!$N$2,1)+IF($O$6=aux!$O$2,2)+IF($O$6=aux!$P$2,3)+IF($O$6=aux!$Q$2,4))*$C31</f>
        <v>297.21600000000007</v>
      </c>
      <c r="R31" s="38">
        <f>INDEX(aux!$N$3:$Q$4,MATCH(R$7,aux!$M$3:$M$4,0),IF($O$6=aux!$N$2,1)+IF($O$6=aux!$O$2,2)+IF($O$6=aux!$P$2,3)+IF($O$6=aux!$Q$2,4))*$D31</f>
        <v>393.06240000000003</v>
      </c>
      <c r="S31" s="18">
        <f>INDEX(aux!$N$3:$Q$4,MATCH(S$7,aux!$M$3:$M$4,0),IF($S$6=aux!$N$2,1)+IF($S$6=aux!$O$2,2)+IF($S$6=aux!$P$2,3)+IF($S$6=aux!$Q$2,4))*$C31</f>
        <v>231.16800000000003</v>
      </c>
      <c r="T31" s="18">
        <f>INDEX(aux!$N$3:$Q$4,MATCH(T$7,aux!$M$3:$M$4,0),IF($S$6=aux!$N$2,1)+IF($S$6=aux!$O$2,2)+IF($S$6=aux!$P$2,3)+IF($S$6=aux!$Q$2,4))*$D31</f>
        <v>305.71520000000004</v>
      </c>
      <c r="U31" s="18">
        <f>INDEX(aux!$N$3:$Q$4,MATCH(U$7,aux!$M$3:$M$4,0),IF($S$6=aux!$N$2,1)+IF($S$6=aux!$O$2,2)+IF($S$6=aux!$P$2,3)+IF($S$6=aux!$Q$2,4))*$C31</f>
        <v>330.24000000000007</v>
      </c>
      <c r="V31" s="19">
        <f>INDEX(aux!$N$3:$Q$4,MATCH(V$7,aux!$M$3:$M$4,0),IF($S$6=aux!$N$2,1)+IF($S$6=aux!$O$2,2)+IF($S$6=aux!$P$2,3)+IF($S$6=aux!$Q$2,4))*$D31</f>
        <v>436.73600000000005</v>
      </c>
    </row>
    <row r="32" spans="2:22" ht="15.75" thickBot="1" x14ac:dyDescent="0.3"/>
    <row r="33" spans="2:22" x14ac:dyDescent="0.25">
      <c r="B33" s="25" t="str">
        <f>aux!$A$5</f>
        <v>HA-35</v>
      </c>
      <c r="C33" s="10" t="s">
        <v>19</v>
      </c>
      <c r="D33" s="10"/>
      <c r="E33" s="10"/>
      <c r="F33" s="30"/>
      <c r="G33" s="10" t="s">
        <v>17</v>
      </c>
      <c r="H33" s="10"/>
      <c r="I33" s="10"/>
      <c r="J33" s="30"/>
      <c r="K33" s="10" t="str">
        <f>G33</f>
        <v>SOLAPE (ls) [cm]</v>
      </c>
      <c r="L33" s="10"/>
      <c r="M33" s="10"/>
      <c r="N33" s="30"/>
      <c r="O33" s="10" t="str">
        <f>K33</f>
        <v>SOLAPE (ls) [cm]</v>
      </c>
      <c r="P33" s="10"/>
      <c r="Q33" s="10"/>
      <c r="R33" s="30"/>
      <c r="S33" s="10" t="str">
        <f>O33</f>
        <v>SOLAPE (ls) [cm]</v>
      </c>
      <c r="T33" s="10"/>
      <c r="U33" s="10"/>
      <c r="V33" s="11"/>
    </row>
    <row r="34" spans="2:22" x14ac:dyDescent="0.25">
      <c r="B34" s="26" t="str">
        <f>aux!$C$2</f>
        <v>B500</v>
      </c>
      <c r="C34" s="6" t="str">
        <f>aux!$I$1</f>
        <v>Tipo de anclaje y de carga</v>
      </c>
      <c r="D34" s="6"/>
      <c r="E34" s="6"/>
      <c r="F34" s="31"/>
      <c r="G34" s="8">
        <f>aux!$N$2</f>
        <v>0</v>
      </c>
      <c r="H34" s="6" t="str">
        <f>aux!$N$1</f>
        <v>Barras traccionadas / acero total</v>
      </c>
      <c r="I34" s="6"/>
      <c r="J34" s="31"/>
      <c r="K34" s="8">
        <f>aux!$O$2</f>
        <v>0.33</v>
      </c>
      <c r="L34" s="6" t="str">
        <f>H34</f>
        <v>Barras traccionadas / acero total</v>
      </c>
      <c r="M34" s="6"/>
      <c r="N34" s="31"/>
      <c r="O34" s="8">
        <f>aux!$P$2</f>
        <v>0.5</v>
      </c>
      <c r="P34" s="6" t="str">
        <f>L34</f>
        <v>Barras traccionadas / acero total</v>
      </c>
      <c r="Q34" s="6"/>
      <c r="R34" s="31"/>
      <c r="S34" s="8" t="str">
        <f>aux!$Q$2</f>
        <v>&gt;50%</v>
      </c>
      <c r="T34" s="6" t="str">
        <f>P34</f>
        <v>Barras traccionadas / acero total</v>
      </c>
      <c r="U34" s="6"/>
      <c r="V34" s="12"/>
    </row>
    <row r="35" spans="2:22" x14ac:dyDescent="0.25">
      <c r="B35" s="26" t="str">
        <f>aux!$V$3</f>
        <v>Con sismo</v>
      </c>
      <c r="C35" s="6" t="str">
        <f>aux!$I$2</f>
        <v>pat.gan.U(-)/prol.</v>
      </c>
      <c r="D35" s="7" t="str">
        <f>C35</f>
        <v>pat.gan.U(-)/prol.</v>
      </c>
      <c r="E35" s="6" t="str">
        <f>aux!$I$3</f>
        <v>pat.gan.U(+)/trans.</v>
      </c>
      <c r="F35" s="32" t="str">
        <f>E35</f>
        <v>pat.gan.U(+)/trans.</v>
      </c>
      <c r="G35" s="6" t="str">
        <f>aux!$M$4</f>
        <v>dtrans&gt;10Φ</v>
      </c>
      <c r="H35" s="7" t="str">
        <f>G35</f>
        <v>dtrans&gt;10Φ</v>
      </c>
      <c r="I35" s="6" t="str">
        <f>aux!$M$3</f>
        <v>dtrans&lt;10Φ</v>
      </c>
      <c r="J35" s="32" t="str">
        <f>I35</f>
        <v>dtrans&lt;10Φ</v>
      </c>
      <c r="K35" s="6" t="str">
        <f>G35</f>
        <v>dtrans&gt;10Φ</v>
      </c>
      <c r="L35" s="7" t="str">
        <f t="shared" ref="L35:N36" si="8">H35</f>
        <v>dtrans&gt;10Φ</v>
      </c>
      <c r="M35" s="6" t="str">
        <f t="shared" si="8"/>
        <v>dtrans&lt;10Φ</v>
      </c>
      <c r="N35" s="32" t="str">
        <f t="shared" si="8"/>
        <v>dtrans&lt;10Φ</v>
      </c>
      <c r="O35" s="6" t="str">
        <f>K35</f>
        <v>dtrans&gt;10Φ</v>
      </c>
      <c r="P35" s="7" t="str">
        <f t="shared" ref="P35:R36" si="9">L35</f>
        <v>dtrans&gt;10Φ</v>
      </c>
      <c r="Q35" s="6" t="str">
        <f t="shared" si="9"/>
        <v>dtrans&lt;10Φ</v>
      </c>
      <c r="R35" s="32" t="str">
        <f t="shared" si="9"/>
        <v>dtrans&lt;10Φ</v>
      </c>
      <c r="S35" s="6" t="str">
        <f>O35</f>
        <v>dtrans&gt;10Φ</v>
      </c>
      <c r="T35" s="7" t="str">
        <f t="shared" ref="T35:V36" si="10">P35</f>
        <v>dtrans&gt;10Φ</v>
      </c>
      <c r="U35" s="6" t="str">
        <f t="shared" si="10"/>
        <v>dtrans&lt;10Φ</v>
      </c>
      <c r="V35" s="13" t="str">
        <f t="shared" si="10"/>
        <v>dtrans&lt;10Φ</v>
      </c>
    </row>
    <row r="36" spans="2:22" x14ac:dyDescent="0.25">
      <c r="B36" s="27" t="s">
        <v>32</v>
      </c>
      <c r="C36" s="6" t="str">
        <f>aux!$F$2</f>
        <v>I</v>
      </c>
      <c r="D36" s="6" t="str">
        <f>aux!$G$2</f>
        <v>II</v>
      </c>
      <c r="E36" s="6" t="str">
        <f>C36</f>
        <v>I</v>
      </c>
      <c r="F36" s="31" t="str">
        <f>D36</f>
        <v>II</v>
      </c>
      <c r="G36" s="6" t="str">
        <f>C36</f>
        <v>I</v>
      </c>
      <c r="H36" s="6" t="str">
        <f t="shared" ref="H36:J36" si="11">D36</f>
        <v>II</v>
      </c>
      <c r="I36" s="6" t="str">
        <f t="shared" si="11"/>
        <v>I</v>
      </c>
      <c r="J36" s="31" t="str">
        <f t="shared" si="11"/>
        <v>II</v>
      </c>
      <c r="K36" s="6" t="str">
        <f>G36</f>
        <v>I</v>
      </c>
      <c r="L36" s="6" t="str">
        <f t="shared" si="8"/>
        <v>II</v>
      </c>
      <c r="M36" s="6" t="str">
        <f t="shared" si="8"/>
        <v>I</v>
      </c>
      <c r="N36" s="31" t="str">
        <f t="shared" si="8"/>
        <v>II</v>
      </c>
      <c r="O36" s="6" t="str">
        <f>K36</f>
        <v>I</v>
      </c>
      <c r="P36" s="6" t="str">
        <f t="shared" si="9"/>
        <v>II</v>
      </c>
      <c r="Q36" s="6" t="str">
        <f t="shared" si="9"/>
        <v>I</v>
      </c>
      <c r="R36" s="31" t="str">
        <f t="shared" si="9"/>
        <v>II</v>
      </c>
      <c r="S36" s="6" t="str">
        <f>O36</f>
        <v>I</v>
      </c>
      <c r="T36" s="6" t="str">
        <f t="shared" si="10"/>
        <v>II</v>
      </c>
      <c r="U36" s="6" t="str">
        <f t="shared" si="10"/>
        <v>I</v>
      </c>
      <c r="V36" s="12" t="str">
        <f t="shared" si="10"/>
        <v>II</v>
      </c>
    </row>
    <row r="37" spans="2:22" x14ac:dyDescent="0.25">
      <c r="B37" s="20">
        <v>6</v>
      </c>
      <c r="C37" s="40">
        <f>INDEX(aux!$W$2:$W$3,MATCH($B$7,aux!$V$2:$V$3,0))*$B37/10+MAX(INDEX(aux!$K$2:$K$3,MATCH(C$7,aux!$I$2:$I$3,0))*(IF(C$8=aux!$F$2,aux!$F$3,aux!$G$3))*INDEX(aux!$B$3:$C$7,MATCH($B$33,aux!$A$3:$A$7,0),(IF($B$6=aux!$B$2,1,2)))*($B37/10)^2,INDEX(aux!$K$2:$K$3,MATCH(C$7,aux!$I$2:$I$3,0))*VALUE(RIGHT($B$6,3))/(IF(C$8=aux!$F$2,aux!$F$4,aux!$G$4))*$B37/10,10*$B37/10,15)</f>
        <v>21</v>
      </c>
      <c r="D37" s="21">
        <f>INDEX(aux!$W$2:$W$3,MATCH($B$7,aux!$V$2:$V$3,0))*$B37/10+MAX(INDEX(aux!$K$2:$K$3,MATCH(D$7,aux!$I$2:$I$3,0))*(IF(D$8=aux!$F$2,aux!$F$3,aux!$G$3))*INDEX(aux!$B$3:$C$7,MATCH($B$33,aux!$A$3:$A$7,0),(IF($B$6=aux!$B$2,1,2)))*($B37/10)^2,INDEX(aux!$K$2:$K$3,MATCH(D$7,aux!$I$2:$I$3,0))*VALUE(RIGHT($B$6,3))/(IF(D$8=aux!$F$2,aux!$F$4,aux!$G$4))*$B37/10,10*$B37/10,15)</f>
        <v>27.428571428571427</v>
      </c>
      <c r="E37" s="21">
        <f>INDEX(aux!$W$2:$W$3,MATCH($B$7,aux!$V$2:$V$3,0))*$B37/10+MAX(INDEX(aux!$K$2:$K$3,MATCH(E$7,aux!$I$2:$I$3,0))*(IF(E$8=aux!$F$2,aux!$F$3,aux!$G$3))*INDEX(aux!$B$3:$C$7,MATCH($B$33,aux!$A$3:$A$7,0),(IF($B$6=aux!$B$2,1,2)))*($B37/10)^2,INDEX(aux!$K$2:$K$3,MATCH(E$7,aux!$I$2:$I$3,0))*VALUE(RIGHT($B$6,3))/(IF(E$8=aux!$F$2,aux!$F$4,aux!$G$4))*$B37/10,10*$B37/10,15)</f>
        <v>21</v>
      </c>
      <c r="F37" s="33">
        <f>INDEX(aux!$W$2:$W$3,MATCH($B$7,aux!$V$2:$V$3,0))*$B37/10+MAX(INDEX(aux!$K$2:$K$3,MATCH(F$7,aux!$I$2:$I$3,0))*(IF(F$8=aux!$F$2,aux!$F$3,aux!$G$3))*INDEX(aux!$B$3:$C$7,MATCH($B$33,aux!$A$3:$A$7,0),(IF($B$6=aux!$B$2,1,2)))*($B37/10)^2,INDEX(aux!$K$2:$K$3,MATCH(F$7,aux!$I$2:$I$3,0))*VALUE(RIGHT($B$6,3))/(IF(F$8=aux!$F$2,aux!$F$4,aux!$G$4))*$B37/10,10*$B37/10,15)</f>
        <v>21</v>
      </c>
      <c r="G37" s="22">
        <f>INDEX(aux!$N$3:$Q$4,MATCH(G$7,aux!$M$3:$M$4,0),IF($G$6=aux!$N$2,1)+IF($G$6=aux!$O$2,2)+IF($G$6=aux!$P$2,3)+IF($G$6=aux!$Q$2,4))*$C37</f>
        <v>21</v>
      </c>
      <c r="H37" s="22">
        <f>INDEX(aux!$N$3:$Q$4,MATCH(H$7,aux!$M$3:$M$4,0),IF($G$6=aux!$N$2,1)+IF($G$6=aux!$O$2,2)+IF($G$6=aux!$P$2,3)+IF($G$6=aux!$Q$2,4))*$D37</f>
        <v>27.428571428571427</v>
      </c>
      <c r="I37" s="22">
        <f>INDEX(aux!$N$3:$Q$4,MATCH(I$7,aux!$M$3:$M$4,0),IF($G$6=aux!$N$2,1)+IF($G$6=aux!$O$2,2)+IF($G$6=aux!$P$2,3)+IF($G$6=aux!$Q$2,4))*$C37</f>
        <v>21</v>
      </c>
      <c r="J37" s="36">
        <f>INDEX(aux!$N$3:$Q$4,MATCH(J$7,aux!$M$3:$M$4,0),IF($G$6=aux!$N$2,1)+IF($G$6=aux!$O$2,2)+IF($G$6=aux!$P$2,3)+IF($G$6=aux!$Q$2,4))*$D37</f>
        <v>27.428571428571427</v>
      </c>
      <c r="K37" s="22">
        <f>INDEX(aux!$N$3:$Q$4,MATCH(K$7,aux!$M$3:$M$4,0),IF($K$6=aux!$N$2,1)+IF($K$6=aux!$O$2,2)+IF($K$6=aux!$P$2,3)+IF($K$6=aux!$Q$2,4))*$C37</f>
        <v>25.2</v>
      </c>
      <c r="L37" s="22">
        <f>INDEX(aux!$N$3:$Q$4,MATCH(L$7,aux!$M$3:$M$4,0),IF($K$6=aux!$N$2,1)+IF($K$6=aux!$O$2,2)+IF($K$6=aux!$P$2,3)+IF($K$6=aux!$Q$2,4))*$D37</f>
        <v>32.914285714285711</v>
      </c>
      <c r="M37" s="22">
        <f>INDEX(aux!$N$3:$Q$4,MATCH(M$7,aux!$M$3:$M$4,0),IF($K$6=aux!$N$2,1)+IF($K$6=aux!$O$2,2)+IF($K$6=aux!$P$2,3)+IF($K$6=aux!$Q$2,4))*$C37</f>
        <v>33.6</v>
      </c>
      <c r="N37" s="36">
        <f>INDEX(aux!$N$3:$Q$4,MATCH(N$7,aux!$M$3:$M$4,0),IF($K$6=aux!$N$2,1)+IF($K$6=aux!$O$2,2)+IF($K$6=aux!$P$2,3)+IF($K$6=aux!$Q$2,4))*$D37</f>
        <v>43.885714285714286</v>
      </c>
      <c r="O37" s="22">
        <f>INDEX(aux!$N$3:$Q$4,MATCH(O$7,aux!$M$3:$M$4,0),IF($O$6=aux!$N$2,1)+IF($O$6=aux!$O$2,2)+IF($O$6=aux!$P$2,3)+IF($O$6=aux!$Q$2,4))*$C37</f>
        <v>27.3</v>
      </c>
      <c r="P37" s="22">
        <f>INDEX(aux!$N$3:$Q$4,MATCH(P$7,aux!$M$3:$M$4,0),IF($O$6=aux!$N$2,1)+IF($O$6=aux!$O$2,2)+IF($O$6=aux!$P$2,3)+IF($O$6=aux!$Q$2,4))*$D37</f>
        <v>35.657142857142858</v>
      </c>
      <c r="Q37" s="22">
        <f>INDEX(aux!$N$3:$Q$4,MATCH(Q$7,aux!$M$3:$M$4,0),IF($O$6=aux!$N$2,1)+IF($O$6=aux!$O$2,2)+IF($O$6=aux!$P$2,3)+IF($O$6=aux!$Q$2,4))*$C37</f>
        <v>37.800000000000004</v>
      </c>
      <c r="R37" s="36">
        <f>INDEX(aux!$N$3:$Q$4,MATCH(R$7,aux!$M$3:$M$4,0),IF($O$6=aux!$N$2,1)+IF($O$6=aux!$O$2,2)+IF($O$6=aux!$P$2,3)+IF($O$6=aux!$Q$2,4))*$D37</f>
        <v>49.371428571428567</v>
      </c>
      <c r="S37" s="22">
        <f>INDEX(aux!$N$3:$Q$4,MATCH(S$7,aux!$M$3:$M$4,0),IF($S$6=aux!$N$2,1)+IF($S$6=aux!$O$2,2)+IF($S$6=aux!$P$2,3)+IF($S$6=aux!$Q$2,4))*$C37</f>
        <v>29.4</v>
      </c>
      <c r="T37" s="22">
        <f>INDEX(aux!$N$3:$Q$4,MATCH(T$7,aux!$M$3:$M$4,0),IF($S$6=aux!$N$2,1)+IF($S$6=aux!$O$2,2)+IF($S$6=aux!$P$2,3)+IF($S$6=aux!$Q$2,4))*$D37</f>
        <v>38.4</v>
      </c>
      <c r="U37" s="22">
        <f>INDEX(aux!$N$3:$Q$4,MATCH(U$7,aux!$M$3:$M$4,0),IF($S$6=aux!$N$2,1)+IF($S$6=aux!$O$2,2)+IF($S$6=aux!$P$2,3)+IF($S$6=aux!$Q$2,4))*$C37</f>
        <v>42</v>
      </c>
      <c r="V37" s="23">
        <f>INDEX(aux!$N$3:$Q$4,MATCH(V$7,aux!$M$3:$M$4,0),IF($S$6=aux!$N$2,1)+IF($S$6=aux!$O$2,2)+IF($S$6=aux!$P$2,3)+IF($S$6=aux!$Q$2,4))*$D37</f>
        <v>54.857142857142854</v>
      </c>
    </row>
    <row r="38" spans="2:22" x14ac:dyDescent="0.25">
      <c r="B38" s="14">
        <v>8</v>
      </c>
      <c r="C38" s="41">
        <f>INDEX(aux!$W$2:$W$3,MATCH($B$7,aux!$V$2:$V$3,0))*$B38/10+MAX(INDEX(aux!$K$2:$K$3,MATCH(C$7,aux!$I$2:$I$3,0))*(IF(C$8=aux!$F$2,aux!$F$3,aux!$G$3))*INDEX(aux!$B$3:$C$7,MATCH($B$33,aux!$A$3:$A$7,0),(IF($B$6=aux!$B$2,1,2)))*($B38/10)^2,INDEX(aux!$K$2:$K$3,MATCH(C$7,aux!$I$2:$I$3,0))*VALUE(RIGHT($B$6,3))/(IF(C$8=aux!$F$2,aux!$F$4,aux!$G$4))*$B38/10,10*$B38/10,15)</f>
        <v>28</v>
      </c>
      <c r="D38" s="5">
        <f>INDEX(aux!$W$2:$W$3,MATCH($B$7,aux!$V$2:$V$3,0))*$B38/10+MAX(INDEX(aux!$K$2:$K$3,MATCH(D$7,aux!$I$2:$I$3,0))*(IF(D$8=aux!$F$2,aux!$F$3,aux!$G$3))*INDEX(aux!$B$3:$C$7,MATCH($B$33,aux!$A$3:$A$7,0),(IF($B$6=aux!$B$2,1,2)))*($B38/10)^2,INDEX(aux!$K$2:$K$3,MATCH(D$7,aux!$I$2:$I$3,0))*VALUE(RIGHT($B$6,3))/(IF(D$8=aux!$F$2,aux!$F$4,aux!$G$4))*$B38/10,10*$B38/10,15)</f>
        <v>36.571428571428569</v>
      </c>
      <c r="E38" s="5">
        <f>INDEX(aux!$W$2:$W$3,MATCH($B$7,aux!$V$2:$V$3,0))*$B38/10+MAX(INDEX(aux!$K$2:$K$3,MATCH(E$7,aux!$I$2:$I$3,0))*(IF(E$8=aux!$F$2,aux!$F$3,aux!$G$3))*INDEX(aux!$B$3:$C$7,MATCH($B$33,aux!$A$3:$A$7,0),(IF($B$6=aux!$B$2,1,2)))*($B38/10)^2,INDEX(aux!$K$2:$K$3,MATCH(E$7,aux!$I$2:$I$3,0))*VALUE(RIGHT($B$6,3))/(IF(E$8=aux!$F$2,aux!$F$4,aux!$G$4))*$B38/10,10*$B38/10,15)</f>
        <v>23</v>
      </c>
      <c r="F38" s="34">
        <f>INDEX(aux!$W$2:$W$3,MATCH($B$7,aux!$V$2:$V$3,0))*$B38/10+MAX(INDEX(aux!$K$2:$K$3,MATCH(F$7,aux!$I$2:$I$3,0))*(IF(F$8=aux!$F$2,aux!$F$3,aux!$G$3))*INDEX(aux!$B$3:$C$7,MATCH($B$33,aux!$A$3:$A$7,0),(IF($B$6=aux!$B$2,1,2)))*($B38/10)^2,INDEX(aux!$K$2:$K$3,MATCH(F$7,aux!$I$2:$I$3,0))*VALUE(RIGHT($B$6,3))/(IF(F$8=aux!$F$2,aux!$F$4,aux!$G$4))*$B38/10,10*$B38/10,15)</f>
        <v>28</v>
      </c>
      <c r="G38" s="9">
        <f>INDEX(aux!$N$3:$Q$4,MATCH(G$7,aux!$M$3:$M$4,0),IF($G$6=aux!$N$2,1)+IF($G$6=aux!$O$2,2)+IF($G$6=aux!$P$2,3)+IF($G$6=aux!$Q$2,4))*$C38</f>
        <v>28</v>
      </c>
      <c r="H38" s="9">
        <f>INDEX(aux!$N$3:$Q$4,MATCH(H$7,aux!$M$3:$M$4,0),IF($G$6=aux!$N$2,1)+IF($G$6=aux!$O$2,2)+IF($G$6=aux!$P$2,3)+IF($G$6=aux!$Q$2,4))*$D38</f>
        <v>36.571428571428569</v>
      </c>
      <c r="I38" s="9">
        <f>INDEX(aux!$N$3:$Q$4,MATCH(I$7,aux!$M$3:$M$4,0),IF($G$6=aux!$N$2,1)+IF($G$6=aux!$O$2,2)+IF($G$6=aux!$P$2,3)+IF($G$6=aux!$Q$2,4))*$C38</f>
        <v>28</v>
      </c>
      <c r="J38" s="37">
        <f>INDEX(aux!$N$3:$Q$4,MATCH(J$7,aux!$M$3:$M$4,0),IF($G$6=aux!$N$2,1)+IF($G$6=aux!$O$2,2)+IF($G$6=aux!$P$2,3)+IF($G$6=aux!$Q$2,4))*$D38</f>
        <v>36.571428571428569</v>
      </c>
      <c r="K38" s="9">
        <f>INDEX(aux!$N$3:$Q$4,MATCH(K$7,aux!$M$3:$M$4,0),IF($K$6=aux!$N$2,1)+IF($K$6=aux!$O$2,2)+IF($K$6=aux!$P$2,3)+IF($K$6=aux!$Q$2,4))*$C38</f>
        <v>33.6</v>
      </c>
      <c r="L38" s="9">
        <f>INDEX(aux!$N$3:$Q$4,MATCH(L$7,aux!$M$3:$M$4,0),IF($K$6=aux!$N$2,1)+IF($K$6=aux!$O$2,2)+IF($K$6=aux!$P$2,3)+IF($K$6=aux!$Q$2,4))*$D38</f>
        <v>43.885714285714279</v>
      </c>
      <c r="M38" s="9">
        <f>INDEX(aux!$N$3:$Q$4,MATCH(M$7,aux!$M$3:$M$4,0),IF($K$6=aux!$N$2,1)+IF($K$6=aux!$O$2,2)+IF($K$6=aux!$P$2,3)+IF($K$6=aux!$Q$2,4))*$C38</f>
        <v>44.800000000000004</v>
      </c>
      <c r="N38" s="37">
        <f>INDEX(aux!$N$3:$Q$4,MATCH(N$7,aux!$M$3:$M$4,0),IF($K$6=aux!$N$2,1)+IF($K$6=aux!$O$2,2)+IF($K$6=aux!$P$2,3)+IF($K$6=aux!$Q$2,4))*$D38</f>
        <v>58.514285714285712</v>
      </c>
      <c r="O38" s="9">
        <f>INDEX(aux!$N$3:$Q$4,MATCH(O$7,aux!$M$3:$M$4,0),IF($O$6=aux!$N$2,1)+IF($O$6=aux!$O$2,2)+IF($O$6=aux!$P$2,3)+IF($O$6=aux!$Q$2,4))*$C38</f>
        <v>36.4</v>
      </c>
      <c r="P38" s="9">
        <f>INDEX(aux!$N$3:$Q$4,MATCH(P$7,aux!$M$3:$M$4,0),IF($O$6=aux!$N$2,1)+IF($O$6=aux!$O$2,2)+IF($O$6=aux!$P$2,3)+IF($O$6=aux!$Q$2,4))*$D38</f>
        <v>47.542857142857144</v>
      </c>
      <c r="Q38" s="9">
        <f>INDEX(aux!$N$3:$Q$4,MATCH(Q$7,aux!$M$3:$M$4,0),IF($O$6=aux!$N$2,1)+IF($O$6=aux!$O$2,2)+IF($O$6=aux!$P$2,3)+IF($O$6=aux!$Q$2,4))*$C38</f>
        <v>50.4</v>
      </c>
      <c r="R38" s="37">
        <f>INDEX(aux!$N$3:$Q$4,MATCH(R$7,aux!$M$3:$M$4,0),IF($O$6=aux!$N$2,1)+IF($O$6=aux!$O$2,2)+IF($O$6=aux!$P$2,3)+IF($O$6=aux!$Q$2,4))*$D38</f>
        <v>65.828571428571422</v>
      </c>
      <c r="S38" s="9">
        <f>INDEX(aux!$N$3:$Q$4,MATCH(S$7,aux!$M$3:$M$4,0),IF($S$6=aux!$N$2,1)+IF($S$6=aux!$O$2,2)+IF($S$6=aux!$P$2,3)+IF($S$6=aux!$Q$2,4))*$C38</f>
        <v>39.199999999999996</v>
      </c>
      <c r="T38" s="9">
        <f>INDEX(aux!$N$3:$Q$4,MATCH(T$7,aux!$M$3:$M$4,0),IF($S$6=aux!$N$2,1)+IF($S$6=aux!$O$2,2)+IF($S$6=aux!$P$2,3)+IF($S$6=aux!$Q$2,4))*$D38</f>
        <v>51.199999999999996</v>
      </c>
      <c r="U38" s="9">
        <f>INDEX(aux!$N$3:$Q$4,MATCH(U$7,aux!$M$3:$M$4,0),IF($S$6=aux!$N$2,1)+IF($S$6=aux!$O$2,2)+IF($S$6=aux!$P$2,3)+IF($S$6=aux!$Q$2,4))*$C38</f>
        <v>56</v>
      </c>
      <c r="V38" s="15">
        <f>INDEX(aux!$N$3:$Q$4,MATCH(V$7,aux!$M$3:$M$4,0),IF($S$6=aux!$N$2,1)+IF($S$6=aux!$O$2,2)+IF($S$6=aux!$P$2,3)+IF($S$6=aux!$Q$2,4))*$D38</f>
        <v>73.142857142857139</v>
      </c>
    </row>
    <row r="39" spans="2:22" x14ac:dyDescent="0.25">
      <c r="B39" s="14">
        <v>10</v>
      </c>
      <c r="C39" s="41">
        <f>INDEX(aux!$W$2:$W$3,MATCH($B$7,aux!$V$2:$V$3,0))*$B39/10+MAX(INDEX(aux!$K$2:$K$3,MATCH(C$7,aux!$I$2:$I$3,0))*(IF(C$8=aux!$F$2,aux!$F$3,aux!$G$3))*INDEX(aux!$B$3:$C$7,MATCH($B$33,aux!$A$3:$A$7,0),(IF($B$6=aux!$B$2,1,2)))*($B39/10)^2,INDEX(aux!$K$2:$K$3,MATCH(C$7,aux!$I$2:$I$3,0))*VALUE(RIGHT($B$6,3))/(IF(C$8=aux!$F$2,aux!$F$4,aux!$G$4))*$B39/10,10*$B39/10,15)</f>
        <v>35</v>
      </c>
      <c r="D39" s="5">
        <f>INDEX(aux!$W$2:$W$3,MATCH($B$7,aux!$V$2:$V$3,0))*$B39/10+MAX(INDEX(aux!$K$2:$K$3,MATCH(D$7,aux!$I$2:$I$3,0))*(IF(D$8=aux!$F$2,aux!$F$3,aux!$G$3))*INDEX(aux!$B$3:$C$7,MATCH($B$33,aux!$A$3:$A$7,0),(IF($B$6=aux!$B$2,1,2)))*($B39/10)^2,INDEX(aux!$K$2:$K$3,MATCH(D$7,aux!$I$2:$I$3,0))*VALUE(RIGHT($B$6,3))/(IF(D$8=aux!$F$2,aux!$F$4,aux!$G$4))*$B39/10,10*$B39/10,15)</f>
        <v>45.714285714285715</v>
      </c>
      <c r="E39" s="5">
        <f>INDEX(aux!$W$2:$W$3,MATCH($B$7,aux!$V$2:$V$3,0))*$B39/10+MAX(INDEX(aux!$K$2:$K$3,MATCH(E$7,aux!$I$2:$I$3,0))*(IF(E$8=aux!$F$2,aux!$F$3,aux!$G$3))*INDEX(aux!$B$3:$C$7,MATCH($B$33,aux!$A$3:$A$7,0),(IF($B$6=aux!$B$2,1,2)))*($B39/10)^2,INDEX(aux!$K$2:$K$3,MATCH(E$7,aux!$I$2:$I$3,0))*VALUE(RIGHT($B$6,3))/(IF(E$8=aux!$F$2,aux!$F$4,aux!$G$4))*$B39/10,10*$B39/10,15)</f>
        <v>27.5</v>
      </c>
      <c r="F39" s="34">
        <f>INDEX(aux!$W$2:$W$3,MATCH($B$7,aux!$V$2:$V$3,0))*$B39/10+MAX(INDEX(aux!$K$2:$K$3,MATCH(F$7,aux!$I$2:$I$3,0))*(IF(F$8=aux!$F$2,aux!$F$3,aux!$G$3))*INDEX(aux!$B$3:$C$7,MATCH($B$33,aux!$A$3:$A$7,0),(IF($B$6=aux!$B$2,1,2)))*($B39/10)^2,INDEX(aux!$K$2:$K$3,MATCH(F$7,aux!$I$2:$I$3,0))*VALUE(RIGHT($B$6,3))/(IF(F$8=aux!$F$2,aux!$F$4,aux!$G$4))*$B39/10,10*$B39/10,15)</f>
        <v>35</v>
      </c>
      <c r="G39" s="9">
        <f>INDEX(aux!$N$3:$Q$4,MATCH(G$7,aux!$M$3:$M$4,0),IF($G$6=aux!$N$2,1)+IF($G$6=aux!$O$2,2)+IF($G$6=aux!$P$2,3)+IF($G$6=aux!$Q$2,4))*$C39</f>
        <v>35</v>
      </c>
      <c r="H39" s="9">
        <f>INDEX(aux!$N$3:$Q$4,MATCH(H$7,aux!$M$3:$M$4,0),IF($G$6=aux!$N$2,1)+IF($G$6=aux!$O$2,2)+IF($G$6=aux!$P$2,3)+IF($G$6=aux!$Q$2,4))*$D39</f>
        <v>45.714285714285715</v>
      </c>
      <c r="I39" s="9">
        <f>INDEX(aux!$N$3:$Q$4,MATCH(I$7,aux!$M$3:$M$4,0),IF($G$6=aux!$N$2,1)+IF($G$6=aux!$O$2,2)+IF($G$6=aux!$P$2,3)+IF($G$6=aux!$Q$2,4))*$C39</f>
        <v>35</v>
      </c>
      <c r="J39" s="37">
        <f>INDEX(aux!$N$3:$Q$4,MATCH(J$7,aux!$M$3:$M$4,0),IF($G$6=aux!$N$2,1)+IF($G$6=aux!$O$2,2)+IF($G$6=aux!$P$2,3)+IF($G$6=aux!$Q$2,4))*$D39</f>
        <v>45.714285714285715</v>
      </c>
      <c r="K39" s="9">
        <f>INDEX(aux!$N$3:$Q$4,MATCH(K$7,aux!$M$3:$M$4,0),IF($K$6=aux!$N$2,1)+IF($K$6=aux!$O$2,2)+IF($K$6=aux!$P$2,3)+IF($K$6=aux!$Q$2,4))*$C39</f>
        <v>42</v>
      </c>
      <c r="L39" s="9">
        <f>INDEX(aux!$N$3:$Q$4,MATCH(L$7,aux!$M$3:$M$4,0),IF($K$6=aux!$N$2,1)+IF($K$6=aux!$O$2,2)+IF($K$6=aux!$P$2,3)+IF($K$6=aux!$Q$2,4))*$D39</f>
        <v>54.857142857142854</v>
      </c>
      <c r="M39" s="9">
        <f>INDEX(aux!$N$3:$Q$4,MATCH(M$7,aux!$M$3:$M$4,0),IF($K$6=aux!$N$2,1)+IF($K$6=aux!$O$2,2)+IF($K$6=aux!$P$2,3)+IF($K$6=aux!$Q$2,4))*$C39</f>
        <v>56</v>
      </c>
      <c r="N39" s="37">
        <f>INDEX(aux!$N$3:$Q$4,MATCH(N$7,aux!$M$3:$M$4,0),IF($K$6=aux!$N$2,1)+IF($K$6=aux!$O$2,2)+IF($K$6=aux!$P$2,3)+IF($K$6=aux!$Q$2,4))*$D39</f>
        <v>73.142857142857153</v>
      </c>
      <c r="O39" s="9">
        <f>INDEX(aux!$N$3:$Q$4,MATCH(O$7,aux!$M$3:$M$4,0),IF($O$6=aux!$N$2,1)+IF($O$6=aux!$O$2,2)+IF($O$6=aux!$P$2,3)+IF($O$6=aux!$Q$2,4))*$C39</f>
        <v>45.5</v>
      </c>
      <c r="P39" s="9">
        <f>INDEX(aux!$N$3:$Q$4,MATCH(P$7,aux!$M$3:$M$4,0),IF($O$6=aux!$N$2,1)+IF($O$6=aux!$O$2,2)+IF($O$6=aux!$P$2,3)+IF($O$6=aux!$Q$2,4))*$D39</f>
        <v>59.428571428571431</v>
      </c>
      <c r="Q39" s="9">
        <f>INDEX(aux!$N$3:$Q$4,MATCH(Q$7,aux!$M$3:$M$4,0),IF($O$6=aux!$N$2,1)+IF($O$6=aux!$O$2,2)+IF($O$6=aux!$P$2,3)+IF($O$6=aux!$Q$2,4))*$C39</f>
        <v>63</v>
      </c>
      <c r="R39" s="37">
        <f>INDEX(aux!$N$3:$Q$4,MATCH(R$7,aux!$M$3:$M$4,0),IF($O$6=aux!$N$2,1)+IF($O$6=aux!$O$2,2)+IF($O$6=aux!$P$2,3)+IF($O$6=aux!$Q$2,4))*$D39</f>
        <v>82.285714285714292</v>
      </c>
      <c r="S39" s="9">
        <f>INDEX(aux!$N$3:$Q$4,MATCH(S$7,aux!$M$3:$M$4,0),IF($S$6=aux!$N$2,1)+IF($S$6=aux!$O$2,2)+IF($S$6=aux!$P$2,3)+IF($S$6=aux!$Q$2,4))*$C39</f>
        <v>49</v>
      </c>
      <c r="T39" s="9">
        <f>INDEX(aux!$N$3:$Q$4,MATCH(T$7,aux!$M$3:$M$4,0),IF($S$6=aux!$N$2,1)+IF($S$6=aux!$O$2,2)+IF($S$6=aux!$P$2,3)+IF($S$6=aux!$Q$2,4))*$D39</f>
        <v>64</v>
      </c>
      <c r="U39" s="9">
        <f>INDEX(aux!$N$3:$Q$4,MATCH(U$7,aux!$M$3:$M$4,0),IF($S$6=aux!$N$2,1)+IF($S$6=aux!$O$2,2)+IF($S$6=aux!$P$2,3)+IF($S$6=aux!$Q$2,4))*$C39</f>
        <v>70</v>
      </c>
      <c r="V39" s="15">
        <f>INDEX(aux!$N$3:$Q$4,MATCH(V$7,aux!$M$3:$M$4,0),IF($S$6=aux!$N$2,1)+IF($S$6=aux!$O$2,2)+IF($S$6=aux!$P$2,3)+IF($S$6=aux!$Q$2,4))*$D39</f>
        <v>91.428571428571431</v>
      </c>
    </row>
    <row r="40" spans="2:22" x14ac:dyDescent="0.25">
      <c r="B40" s="14">
        <v>12</v>
      </c>
      <c r="C40" s="41">
        <f>INDEX(aux!$W$2:$W$3,MATCH($B$7,aux!$V$2:$V$3,0))*$B40/10+MAX(INDEX(aux!$K$2:$K$3,MATCH(C$7,aux!$I$2:$I$3,0))*(IF(C$8=aux!$F$2,aux!$F$3,aux!$G$3))*INDEX(aux!$B$3:$C$7,MATCH($B$33,aux!$A$3:$A$7,0),(IF($B$6=aux!$B$2,1,2)))*($B40/10)^2,INDEX(aux!$K$2:$K$3,MATCH(C$7,aux!$I$2:$I$3,0))*VALUE(RIGHT($B$6,3))/(IF(C$8=aux!$F$2,aux!$F$4,aux!$G$4))*$B40/10,10*$B40/10,15)</f>
        <v>42</v>
      </c>
      <c r="D40" s="5">
        <f>INDEX(aux!$W$2:$W$3,MATCH($B$7,aux!$V$2:$V$3,0))*$B40/10+MAX(INDEX(aux!$K$2:$K$3,MATCH(D$7,aux!$I$2:$I$3,0))*(IF(D$8=aux!$F$2,aux!$F$3,aux!$G$3))*INDEX(aux!$B$3:$C$7,MATCH($B$33,aux!$A$3:$A$7,0),(IF($B$6=aux!$B$2,1,2)))*($B40/10)^2,INDEX(aux!$K$2:$K$3,MATCH(D$7,aux!$I$2:$I$3,0))*VALUE(RIGHT($B$6,3))/(IF(D$8=aux!$F$2,aux!$F$4,aux!$G$4))*$B40/10,10*$B40/10,15)</f>
        <v>54.857142857142854</v>
      </c>
      <c r="E40" s="5">
        <f>INDEX(aux!$W$2:$W$3,MATCH($B$7,aux!$V$2:$V$3,0))*$B40/10+MAX(INDEX(aux!$K$2:$K$3,MATCH(E$7,aux!$I$2:$I$3,0))*(IF(E$8=aux!$F$2,aux!$F$3,aux!$G$3))*INDEX(aux!$B$3:$C$7,MATCH($B$33,aux!$A$3:$A$7,0),(IF($B$6=aux!$B$2,1,2)))*($B40/10)^2,INDEX(aux!$K$2:$K$3,MATCH(E$7,aux!$I$2:$I$3,0))*VALUE(RIGHT($B$6,3))/(IF(E$8=aux!$F$2,aux!$F$4,aux!$G$4))*$B40/10,10*$B40/10,15)</f>
        <v>33</v>
      </c>
      <c r="F40" s="34">
        <f>INDEX(aux!$W$2:$W$3,MATCH($B$7,aux!$V$2:$V$3,0))*$B40/10+MAX(INDEX(aux!$K$2:$K$3,MATCH(F$7,aux!$I$2:$I$3,0))*(IF(F$8=aux!$F$2,aux!$F$3,aux!$G$3))*INDEX(aux!$B$3:$C$7,MATCH($B$33,aux!$A$3:$A$7,0),(IF($B$6=aux!$B$2,1,2)))*($B40/10)^2,INDEX(aux!$K$2:$K$3,MATCH(F$7,aux!$I$2:$I$3,0))*VALUE(RIGHT($B$6,3))/(IF(F$8=aux!$F$2,aux!$F$4,aux!$G$4))*$B40/10,10*$B40/10,15)</f>
        <v>42</v>
      </c>
      <c r="G40" s="9">
        <f>INDEX(aux!$N$3:$Q$4,MATCH(G$7,aux!$M$3:$M$4,0),IF($G$6=aux!$N$2,1)+IF($G$6=aux!$O$2,2)+IF($G$6=aux!$P$2,3)+IF($G$6=aux!$Q$2,4))*$C40</f>
        <v>42</v>
      </c>
      <c r="H40" s="9">
        <f>INDEX(aux!$N$3:$Q$4,MATCH(H$7,aux!$M$3:$M$4,0),IF($G$6=aux!$N$2,1)+IF($G$6=aux!$O$2,2)+IF($G$6=aux!$P$2,3)+IF($G$6=aux!$Q$2,4))*$D40</f>
        <v>54.857142857142854</v>
      </c>
      <c r="I40" s="9">
        <f>INDEX(aux!$N$3:$Q$4,MATCH(I$7,aux!$M$3:$M$4,0),IF($G$6=aux!$N$2,1)+IF($G$6=aux!$O$2,2)+IF($G$6=aux!$P$2,3)+IF($G$6=aux!$Q$2,4))*$C40</f>
        <v>42</v>
      </c>
      <c r="J40" s="37">
        <f>INDEX(aux!$N$3:$Q$4,MATCH(J$7,aux!$M$3:$M$4,0),IF($G$6=aux!$N$2,1)+IF($G$6=aux!$O$2,2)+IF($G$6=aux!$P$2,3)+IF($G$6=aux!$Q$2,4))*$D40</f>
        <v>54.857142857142854</v>
      </c>
      <c r="K40" s="9">
        <f>INDEX(aux!$N$3:$Q$4,MATCH(K$7,aux!$M$3:$M$4,0),IF($K$6=aux!$N$2,1)+IF($K$6=aux!$O$2,2)+IF($K$6=aux!$P$2,3)+IF($K$6=aux!$Q$2,4))*$C40</f>
        <v>50.4</v>
      </c>
      <c r="L40" s="9">
        <f>INDEX(aux!$N$3:$Q$4,MATCH(L$7,aux!$M$3:$M$4,0),IF($K$6=aux!$N$2,1)+IF($K$6=aux!$O$2,2)+IF($K$6=aux!$P$2,3)+IF($K$6=aux!$Q$2,4))*$D40</f>
        <v>65.828571428571422</v>
      </c>
      <c r="M40" s="9">
        <f>INDEX(aux!$N$3:$Q$4,MATCH(M$7,aux!$M$3:$M$4,0),IF($K$6=aux!$N$2,1)+IF($K$6=aux!$O$2,2)+IF($K$6=aux!$P$2,3)+IF($K$6=aux!$Q$2,4))*$C40</f>
        <v>67.2</v>
      </c>
      <c r="N40" s="37">
        <f>INDEX(aux!$N$3:$Q$4,MATCH(N$7,aux!$M$3:$M$4,0),IF($K$6=aux!$N$2,1)+IF($K$6=aux!$O$2,2)+IF($K$6=aux!$P$2,3)+IF($K$6=aux!$Q$2,4))*$D40</f>
        <v>87.771428571428572</v>
      </c>
      <c r="O40" s="9">
        <f>INDEX(aux!$N$3:$Q$4,MATCH(O$7,aux!$M$3:$M$4,0),IF($O$6=aux!$N$2,1)+IF($O$6=aux!$O$2,2)+IF($O$6=aux!$P$2,3)+IF($O$6=aux!$Q$2,4))*$C40</f>
        <v>54.6</v>
      </c>
      <c r="P40" s="9">
        <f>INDEX(aux!$N$3:$Q$4,MATCH(P$7,aux!$M$3:$M$4,0),IF($O$6=aux!$N$2,1)+IF($O$6=aux!$O$2,2)+IF($O$6=aux!$P$2,3)+IF($O$6=aux!$Q$2,4))*$D40</f>
        <v>71.314285714285717</v>
      </c>
      <c r="Q40" s="9">
        <f>INDEX(aux!$N$3:$Q$4,MATCH(Q$7,aux!$M$3:$M$4,0),IF($O$6=aux!$N$2,1)+IF($O$6=aux!$O$2,2)+IF($O$6=aux!$P$2,3)+IF($O$6=aux!$Q$2,4))*$C40</f>
        <v>75.600000000000009</v>
      </c>
      <c r="R40" s="37">
        <f>INDEX(aux!$N$3:$Q$4,MATCH(R$7,aux!$M$3:$M$4,0),IF($O$6=aux!$N$2,1)+IF($O$6=aux!$O$2,2)+IF($O$6=aux!$P$2,3)+IF($O$6=aux!$Q$2,4))*$D40</f>
        <v>98.742857142857133</v>
      </c>
      <c r="S40" s="9">
        <f>INDEX(aux!$N$3:$Q$4,MATCH(S$7,aux!$M$3:$M$4,0),IF($S$6=aux!$N$2,1)+IF($S$6=aux!$O$2,2)+IF($S$6=aux!$P$2,3)+IF($S$6=aux!$Q$2,4))*$C40</f>
        <v>58.8</v>
      </c>
      <c r="T40" s="9">
        <f>INDEX(aux!$N$3:$Q$4,MATCH(T$7,aux!$M$3:$M$4,0),IF($S$6=aux!$N$2,1)+IF($S$6=aux!$O$2,2)+IF($S$6=aux!$P$2,3)+IF($S$6=aux!$Q$2,4))*$D40</f>
        <v>76.8</v>
      </c>
      <c r="U40" s="9">
        <f>INDEX(aux!$N$3:$Q$4,MATCH(U$7,aux!$M$3:$M$4,0),IF($S$6=aux!$N$2,1)+IF($S$6=aux!$O$2,2)+IF($S$6=aux!$P$2,3)+IF($S$6=aux!$Q$2,4))*$C40</f>
        <v>84</v>
      </c>
      <c r="V40" s="15">
        <f>INDEX(aux!$N$3:$Q$4,MATCH(V$7,aux!$M$3:$M$4,0),IF($S$6=aux!$N$2,1)+IF($S$6=aux!$O$2,2)+IF($S$6=aux!$P$2,3)+IF($S$6=aux!$Q$2,4))*$D40</f>
        <v>109.71428571428571</v>
      </c>
    </row>
    <row r="41" spans="2:22" x14ac:dyDescent="0.25">
      <c r="B41" s="14">
        <v>14</v>
      </c>
      <c r="C41" s="41">
        <f>INDEX(aux!$W$2:$W$3,MATCH($B$7,aux!$V$2:$V$3,0))*$B41/10+MAX(INDEX(aux!$K$2:$K$3,MATCH(C$7,aux!$I$2:$I$3,0))*(IF(C$8=aux!$F$2,aux!$F$3,aux!$G$3))*INDEX(aux!$B$3:$C$7,MATCH($B$33,aux!$A$3:$A$7,0),(IF($B$6=aux!$B$2,1,2)))*($B41/10)^2,INDEX(aux!$K$2:$K$3,MATCH(C$7,aux!$I$2:$I$3,0))*VALUE(RIGHT($B$6,3))/(IF(C$8=aux!$F$2,aux!$F$4,aux!$G$4))*$B41/10,10*$B41/10,15)</f>
        <v>49</v>
      </c>
      <c r="D41" s="5">
        <f>INDEX(aux!$W$2:$W$3,MATCH($B$7,aux!$V$2:$V$3,0))*$B41/10+MAX(INDEX(aux!$K$2:$K$3,MATCH(D$7,aux!$I$2:$I$3,0))*(IF(D$8=aux!$F$2,aux!$F$3,aux!$G$3))*INDEX(aux!$B$3:$C$7,MATCH($B$33,aux!$A$3:$A$7,0),(IF($B$6=aux!$B$2,1,2)))*($B41/10)^2,INDEX(aux!$K$2:$K$3,MATCH(D$7,aux!$I$2:$I$3,0))*VALUE(RIGHT($B$6,3))/(IF(D$8=aux!$F$2,aux!$F$4,aux!$G$4))*$B41/10,10*$B41/10,15)</f>
        <v>64</v>
      </c>
      <c r="E41" s="5">
        <f>INDEX(aux!$W$2:$W$3,MATCH($B$7,aux!$V$2:$V$3,0))*$B41/10+MAX(INDEX(aux!$K$2:$K$3,MATCH(E$7,aux!$I$2:$I$3,0))*(IF(E$8=aux!$F$2,aux!$F$3,aux!$G$3))*INDEX(aux!$B$3:$C$7,MATCH($B$33,aux!$A$3:$A$7,0),(IF($B$6=aux!$B$2,1,2)))*($B41/10)^2,INDEX(aux!$K$2:$K$3,MATCH(E$7,aux!$I$2:$I$3,0))*VALUE(RIGHT($B$6,3))/(IF(E$8=aux!$F$2,aux!$F$4,aux!$G$4))*$B41/10,10*$B41/10,15)</f>
        <v>38.5</v>
      </c>
      <c r="F41" s="34">
        <f>INDEX(aux!$W$2:$W$3,MATCH($B$7,aux!$V$2:$V$3,0))*$B41/10+MAX(INDEX(aux!$K$2:$K$3,MATCH(F$7,aux!$I$2:$I$3,0))*(IF(F$8=aux!$F$2,aux!$F$3,aux!$G$3))*INDEX(aux!$B$3:$C$7,MATCH($B$33,aux!$A$3:$A$7,0),(IF($B$6=aux!$B$2,1,2)))*($B41/10)^2,INDEX(aux!$K$2:$K$3,MATCH(F$7,aux!$I$2:$I$3,0))*VALUE(RIGHT($B$6,3))/(IF(F$8=aux!$F$2,aux!$F$4,aux!$G$4))*$B41/10,10*$B41/10,15)</f>
        <v>49</v>
      </c>
      <c r="G41" s="9">
        <f>INDEX(aux!$N$3:$Q$4,MATCH(G$7,aux!$M$3:$M$4,0),IF($G$6=aux!$N$2,1)+IF($G$6=aux!$O$2,2)+IF($G$6=aux!$P$2,3)+IF($G$6=aux!$Q$2,4))*$C41</f>
        <v>49</v>
      </c>
      <c r="H41" s="9">
        <f>INDEX(aux!$N$3:$Q$4,MATCH(H$7,aux!$M$3:$M$4,0),IF($G$6=aux!$N$2,1)+IF($G$6=aux!$O$2,2)+IF($G$6=aux!$P$2,3)+IF($G$6=aux!$Q$2,4))*$D41</f>
        <v>64</v>
      </c>
      <c r="I41" s="9">
        <f>INDEX(aux!$N$3:$Q$4,MATCH(I$7,aux!$M$3:$M$4,0),IF($G$6=aux!$N$2,1)+IF($G$6=aux!$O$2,2)+IF($G$6=aux!$P$2,3)+IF($G$6=aux!$Q$2,4))*$C41</f>
        <v>49</v>
      </c>
      <c r="J41" s="37">
        <f>INDEX(aux!$N$3:$Q$4,MATCH(J$7,aux!$M$3:$M$4,0),IF($G$6=aux!$N$2,1)+IF($G$6=aux!$O$2,2)+IF($G$6=aux!$P$2,3)+IF($G$6=aux!$Q$2,4))*$D41</f>
        <v>64</v>
      </c>
      <c r="K41" s="9">
        <f>INDEX(aux!$N$3:$Q$4,MATCH(K$7,aux!$M$3:$M$4,0),IF($K$6=aux!$N$2,1)+IF($K$6=aux!$O$2,2)+IF($K$6=aux!$P$2,3)+IF($K$6=aux!$Q$2,4))*$C41</f>
        <v>58.8</v>
      </c>
      <c r="L41" s="9">
        <f>INDEX(aux!$N$3:$Q$4,MATCH(L$7,aux!$M$3:$M$4,0),IF($K$6=aux!$N$2,1)+IF($K$6=aux!$O$2,2)+IF($K$6=aux!$P$2,3)+IF($K$6=aux!$Q$2,4))*$D41</f>
        <v>76.8</v>
      </c>
      <c r="M41" s="9">
        <f>INDEX(aux!$N$3:$Q$4,MATCH(M$7,aux!$M$3:$M$4,0),IF($K$6=aux!$N$2,1)+IF($K$6=aux!$O$2,2)+IF($K$6=aux!$P$2,3)+IF($K$6=aux!$Q$2,4))*$C41</f>
        <v>78.400000000000006</v>
      </c>
      <c r="N41" s="37">
        <f>INDEX(aux!$N$3:$Q$4,MATCH(N$7,aux!$M$3:$M$4,0),IF($K$6=aux!$N$2,1)+IF($K$6=aux!$O$2,2)+IF($K$6=aux!$P$2,3)+IF($K$6=aux!$Q$2,4))*$D41</f>
        <v>102.4</v>
      </c>
      <c r="O41" s="9">
        <f>INDEX(aux!$N$3:$Q$4,MATCH(O$7,aux!$M$3:$M$4,0),IF($O$6=aux!$N$2,1)+IF($O$6=aux!$O$2,2)+IF($O$6=aux!$P$2,3)+IF($O$6=aux!$Q$2,4))*$C41</f>
        <v>63.7</v>
      </c>
      <c r="P41" s="9">
        <f>INDEX(aux!$N$3:$Q$4,MATCH(P$7,aux!$M$3:$M$4,0),IF($O$6=aux!$N$2,1)+IF($O$6=aux!$O$2,2)+IF($O$6=aux!$P$2,3)+IF($O$6=aux!$Q$2,4))*$D41</f>
        <v>83.2</v>
      </c>
      <c r="Q41" s="9">
        <f>INDEX(aux!$N$3:$Q$4,MATCH(Q$7,aux!$M$3:$M$4,0),IF($O$6=aux!$N$2,1)+IF($O$6=aux!$O$2,2)+IF($O$6=aux!$P$2,3)+IF($O$6=aux!$Q$2,4))*$C41</f>
        <v>88.2</v>
      </c>
      <c r="R41" s="37">
        <f>INDEX(aux!$N$3:$Q$4,MATCH(R$7,aux!$M$3:$M$4,0),IF($O$6=aux!$N$2,1)+IF($O$6=aux!$O$2,2)+IF($O$6=aux!$P$2,3)+IF($O$6=aux!$Q$2,4))*$D41</f>
        <v>115.2</v>
      </c>
      <c r="S41" s="9">
        <f>INDEX(aux!$N$3:$Q$4,MATCH(S$7,aux!$M$3:$M$4,0),IF($S$6=aux!$N$2,1)+IF($S$6=aux!$O$2,2)+IF($S$6=aux!$P$2,3)+IF($S$6=aux!$Q$2,4))*$C41</f>
        <v>68.599999999999994</v>
      </c>
      <c r="T41" s="9">
        <f>INDEX(aux!$N$3:$Q$4,MATCH(T$7,aux!$M$3:$M$4,0),IF($S$6=aux!$N$2,1)+IF($S$6=aux!$O$2,2)+IF($S$6=aux!$P$2,3)+IF($S$6=aux!$Q$2,4))*$D41</f>
        <v>89.6</v>
      </c>
      <c r="U41" s="9">
        <f>INDEX(aux!$N$3:$Q$4,MATCH(U$7,aux!$M$3:$M$4,0),IF($S$6=aux!$N$2,1)+IF($S$6=aux!$O$2,2)+IF($S$6=aux!$P$2,3)+IF($S$6=aux!$Q$2,4))*$C41</f>
        <v>98</v>
      </c>
      <c r="V41" s="15">
        <f>INDEX(aux!$N$3:$Q$4,MATCH(V$7,aux!$M$3:$M$4,0),IF($S$6=aux!$N$2,1)+IF($S$6=aux!$O$2,2)+IF($S$6=aux!$P$2,3)+IF($S$6=aux!$Q$2,4))*$D41</f>
        <v>128</v>
      </c>
    </row>
    <row r="42" spans="2:22" x14ac:dyDescent="0.25">
      <c r="B42" s="14">
        <v>16</v>
      </c>
      <c r="C42" s="41">
        <f>INDEX(aux!$W$2:$W$3,MATCH($B$7,aux!$V$2:$V$3,0))*$B42/10+MAX(INDEX(aux!$K$2:$K$3,MATCH(C$7,aux!$I$2:$I$3,0))*(IF(C$8=aux!$F$2,aux!$F$3,aux!$G$3))*INDEX(aux!$B$3:$C$7,MATCH($B$33,aux!$A$3:$A$7,0),(IF($B$6=aux!$B$2,1,2)))*($B42/10)^2,INDEX(aux!$K$2:$K$3,MATCH(C$7,aux!$I$2:$I$3,0))*VALUE(RIGHT($B$6,3))/(IF(C$8=aux!$F$2,aux!$F$4,aux!$G$4))*$B42/10,10*$B42/10,15)</f>
        <v>56</v>
      </c>
      <c r="D42" s="5">
        <f>INDEX(aux!$W$2:$W$3,MATCH($B$7,aux!$V$2:$V$3,0))*$B42/10+MAX(INDEX(aux!$K$2:$K$3,MATCH(D$7,aux!$I$2:$I$3,0))*(IF(D$8=aux!$F$2,aux!$F$3,aux!$G$3))*INDEX(aux!$B$3:$C$7,MATCH($B$33,aux!$A$3:$A$7,0),(IF($B$6=aux!$B$2,1,2)))*($B42/10)^2,INDEX(aux!$K$2:$K$3,MATCH(D$7,aux!$I$2:$I$3,0))*VALUE(RIGHT($B$6,3))/(IF(D$8=aux!$F$2,aux!$F$4,aux!$G$4))*$B42/10,10*$B42/10,15)</f>
        <v>73.142857142857139</v>
      </c>
      <c r="E42" s="5">
        <f>INDEX(aux!$W$2:$W$3,MATCH($B$7,aux!$V$2:$V$3,0))*$B42/10+MAX(INDEX(aux!$K$2:$K$3,MATCH(E$7,aux!$I$2:$I$3,0))*(IF(E$8=aux!$F$2,aux!$F$3,aux!$G$3))*INDEX(aux!$B$3:$C$7,MATCH($B$33,aux!$A$3:$A$7,0),(IF($B$6=aux!$B$2,1,2)))*($B42/10)^2,INDEX(aux!$K$2:$K$3,MATCH(E$7,aux!$I$2:$I$3,0))*VALUE(RIGHT($B$6,3))/(IF(E$8=aux!$F$2,aux!$F$4,aux!$G$4))*$B42/10,10*$B42/10,15)</f>
        <v>44</v>
      </c>
      <c r="F42" s="34">
        <f>INDEX(aux!$W$2:$W$3,MATCH($B$7,aux!$V$2:$V$3,0))*$B42/10+MAX(INDEX(aux!$K$2:$K$3,MATCH(F$7,aux!$I$2:$I$3,0))*(IF(F$8=aux!$F$2,aux!$F$3,aux!$G$3))*INDEX(aux!$B$3:$C$7,MATCH($B$33,aux!$A$3:$A$7,0),(IF($B$6=aux!$B$2,1,2)))*($B42/10)^2,INDEX(aux!$K$2:$K$3,MATCH(F$7,aux!$I$2:$I$3,0))*VALUE(RIGHT($B$6,3))/(IF(F$8=aux!$F$2,aux!$F$4,aux!$G$4))*$B42/10,10*$B42/10,15)</f>
        <v>56</v>
      </c>
      <c r="G42" s="9">
        <f>INDEX(aux!$N$3:$Q$4,MATCH(G$7,aux!$M$3:$M$4,0),IF($G$6=aux!$N$2,1)+IF($G$6=aux!$O$2,2)+IF($G$6=aux!$P$2,3)+IF($G$6=aux!$Q$2,4))*$C42</f>
        <v>56</v>
      </c>
      <c r="H42" s="9">
        <f>INDEX(aux!$N$3:$Q$4,MATCH(H$7,aux!$M$3:$M$4,0),IF($G$6=aux!$N$2,1)+IF($G$6=aux!$O$2,2)+IF($G$6=aux!$P$2,3)+IF($G$6=aux!$Q$2,4))*$D42</f>
        <v>73.142857142857139</v>
      </c>
      <c r="I42" s="9">
        <f>INDEX(aux!$N$3:$Q$4,MATCH(I$7,aux!$M$3:$M$4,0),IF($G$6=aux!$N$2,1)+IF($G$6=aux!$O$2,2)+IF($G$6=aux!$P$2,3)+IF($G$6=aux!$Q$2,4))*$C42</f>
        <v>56</v>
      </c>
      <c r="J42" s="37">
        <f>INDEX(aux!$N$3:$Q$4,MATCH(J$7,aux!$M$3:$M$4,0),IF($G$6=aux!$N$2,1)+IF($G$6=aux!$O$2,2)+IF($G$6=aux!$P$2,3)+IF($G$6=aux!$Q$2,4))*$D42</f>
        <v>73.142857142857139</v>
      </c>
      <c r="K42" s="9">
        <f>INDEX(aux!$N$3:$Q$4,MATCH(K$7,aux!$M$3:$M$4,0),IF($K$6=aux!$N$2,1)+IF($K$6=aux!$O$2,2)+IF($K$6=aux!$P$2,3)+IF($K$6=aux!$Q$2,4))*$C42</f>
        <v>67.2</v>
      </c>
      <c r="L42" s="9">
        <f>INDEX(aux!$N$3:$Q$4,MATCH(L$7,aux!$M$3:$M$4,0),IF($K$6=aux!$N$2,1)+IF($K$6=aux!$O$2,2)+IF($K$6=aux!$P$2,3)+IF($K$6=aux!$Q$2,4))*$D42</f>
        <v>87.771428571428558</v>
      </c>
      <c r="M42" s="9">
        <f>INDEX(aux!$N$3:$Q$4,MATCH(M$7,aux!$M$3:$M$4,0),IF($K$6=aux!$N$2,1)+IF($K$6=aux!$O$2,2)+IF($K$6=aux!$P$2,3)+IF($K$6=aux!$Q$2,4))*$C42</f>
        <v>89.600000000000009</v>
      </c>
      <c r="N42" s="37">
        <f>INDEX(aux!$N$3:$Q$4,MATCH(N$7,aux!$M$3:$M$4,0),IF($K$6=aux!$N$2,1)+IF($K$6=aux!$O$2,2)+IF($K$6=aux!$P$2,3)+IF($K$6=aux!$Q$2,4))*$D42</f>
        <v>117.02857142857142</v>
      </c>
      <c r="O42" s="9">
        <f>INDEX(aux!$N$3:$Q$4,MATCH(O$7,aux!$M$3:$M$4,0),IF($O$6=aux!$N$2,1)+IF($O$6=aux!$O$2,2)+IF($O$6=aux!$P$2,3)+IF($O$6=aux!$Q$2,4))*$C42</f>
        <v>72.8</v>
      </c>
      <c r="P42" s="9">
        <f>INDEX(aux!$N$3:$Q$4,MATCH(P$7,aux!$M$3:$M$4,0),IF($O$6=aux!$N$2,1)+IF($O$6=aux!$O$2,2)+IF($O$6=aux!$P$2,3)+IF($O$6=aux!$Q$2,4))*$D42</f>
        <v>95.085714285714289</v>
      </c>
      <c r="Q42" s="9">
        <f>INDEX(aux!$N$3:$Q$4,MATCH(Q$7,aux!$M$3:$M$4,0),IF($O$6=aux!$N$2,1)+IF($O$6=aux!$O$2,2)+IF($O$6=aux!$P$2,3)+IF($O$6=aux!$Q$2,4))*$C42</f>
        <v>100.8</v>
      </c>
      <c r="R42" s="37">
        <f>INDEX(aux!$N$3:$Q$4,MATCH(R$7,aux!$M$3:$M$4,0),IF($O$6=aux!$N$2,1)+IF($O$6=aux!$O$2,2)+IF($O$6=aux!$P$2,3)+IF($O$6=aux!$Q$2,4))*$D42</f>
        <v>131.65714285714284</v>
      </c>
      <c r="S42" s="9">
        <f>INDEX(aux!$N$3:$Q$4,MATCH(S$7,aux!$M$3:$M$4,0),IF($S$6=aux!$N$2,1)+IF($S$6=aux!$O$2,2)+IF($S$6=aux!$P$2,3)+IF($S$6=aux!$Q$2,4))*$C42</f>
        <v>78.399999999999991</v>
      </c>
      <c r="T42" s="9">
        <f>INDEX(aux!$N$3:$Q$4,MATCH(T$7,aux!$M$3:$M$4,0),IF($S$6=aux!$N$2,1)+IF($S$6=aux!$O$2,2)+IF($S$6=aux!$P$2,3)+IF($S$6=aux!$Q$2,4))*$D42</f>
        <v>102.39999999999999</v>
      </c>
      <c r="U42" s="9">
        <f>INDEX(aux!$N$3:$Q$4,MATCH(U$7,aux!$M$3:$M$4,0),IF($S$6=aux!$N$2,1)+IF($S$6=aux!$O$2,2)+IF($S$6=aux!$P$2,3)+IF($S$6=aux!$Q$2,4))*$C42</f>
        <v>112</v>
      </c>
      <c r="V42" s="15">
        <f>INDEX(aux!$N$3:$Q$4,MATCH(V$7,aux!$M$3:$M$4,0),IF($S$6=aux!$N$2,1)+IF($S$6=aux!$O$2,2)+IF($S$6=aux!$P$2,3)+IF($S$6=aux!$Q$2,4))*$D42</f>
        <v>146.28571428571428</v>
      </c>
    </row>
    <row r="43" spans="2:22" x14ac:dyDescent="0.25">
      <c r="B43" s="14">
        <v>20</v>
      </c>
      <c r="C43" s="41">
        <f>INDEX(aux!$W$2:$W$3,MATCH($B$7,aux!$V$2:$V$3,0))*$B43/10+MAX(INDEX(aux!$K$2:$K$3,MATCH(C$7,aux!$I$2:$I$3,0))*(IF(C$8=aux!$F$2,aux!$F$3,aux!$G$3))*INDEX(aux!$B$3:$C$7,MATCH($B$33,aux!$A$3:$A$7,0),(IF($B$6=aux!$B$2,1,2)))*($B43/10)^2,INDEX(aux!$K$2:$K$3,MATCH(C$7,aux!$I$2:$I$3,0))*VALUE(RIGHT($B$6,3))/(IF(C$8=aux!$F$2,aux!$F$4,aux!$G$4))*$B43/10,10*$B43/10,15)</f>
        <v>70</v>
      </c>
      <c r="D43" s="5">
        <f>INDEX(aux!$W$2:$W$3,MATCH($B$7,aux!$V$2:$V$3,0))*$B43/10+MAX(INDEX(aux!$K$2:$K$3,MATCH(D$7,aux!$I$2:$I$3,0))*(IF(D$8=aux!$F$2,aux!$F$3,aux!$G$3))*INDEX(aux!$B$3:$C$7,MATCH($B$33,aux!$A$3:$A$7,0),(IF($B$6=aux!$B$2,1,2)))*($B43/10)^2,INDEX(aux!$K$2:$K$3,MATCH(D$7,aux!$I$2:$I$3,0))*VALUE(RIGHT($B$6,3))/(IF(D$8=aux!$F$2,aux!$F$4,aux!$G$4))*$B43/10,10*$B43/10,15)</f>
        <v>91.428571428571431</v>
      </c>
      <c r="E43" s="5">
        <f>INDEX(aux!$W$2:$W$3,MATCH($B$7,aux!$V$2:$V$3,0))*$B43/10+MAX(INDEX(aux!$K$2:$K$3,MATCH(E$7,aux!$I$2:$I$3,0))*(IF(E$8=aux!$F$2,aux!$F$3,aux!$G$3))*INDEX(aux!$B$3:$C$7,MATCH($B$33,aux!$A$3:$A$7,0),(IF($B$6=aux!$B$2,1,2)))*($B43/10)^2,INDEX(aux!$K$2:$K$3,MATCH(E$7,aux!$I$2:$I$3,0))*VALUE(RIGHT($B$6,3))/(IF(E$8=aux!$F$2,aux!$F$4,aux!$G$4))*$B43/10,10*$B43/10,15)</f>
        <v>55</v>
      </c>
      <c r="F43" s="34">
        <f>INDEX(aux!$W$2:$W$3,MATCH($B$7,aux!$V$2:$V$3,0))*$B43/10+MAX(INDEX(aux!$K$2:$K$3,MATCH(F$7,aux!$I$2:$I$3,0))*(IF(F$8=aux!$F$2,aux!$F$3,aux!$G$3))*INDEX(aux!$B$3:$C$7,MATCH($B$33,aux!$A$3:$A$7,0),(IF($B$6=aux!$B$2,1,2)))*($B43/10)^2,INDEX(aux!$K$2:$K$3,MATCH(F$7,aux!$I$2:$I$3,0))*VALUE(RIGHT($B$6,3))/(IF(F$8=aux!$F$2,aux!$F$4,aux!$G$4))*$B43/10,10*$B43/10,15)</f>
        <v>70</v>
      </c>
      <c r="G43" s="9">
        <f>INDEX(aux!$N$3:$Q$4,MATCH(G$7,aux!$M$3:$M$4,0),IF($G$6=aux!$N$2,1)+IF($G$6=aux!$O$2,2)+IF($G$6=aux!$P$2,3)+IF($G$6=aux!$Q$2,4))*$C43</f>
        <v>70</v>
      </c>
      <c r="H43" s="9">
        <f>INDEX(aux!$N$3:$Q$4,MATCH(H$7,aux!$M$3:$M$4,0),IF($G$6=aux!$N$2,1)+IF($G$6=aux!$O$2,2)+IF($G$6=aux!$P$2,3)+IF($G$6=aux!$Q$2,4))*$D43</f>
        <v>91.428571428571431</v>
      </c>
      <c r="I43" s="9">
        <f>INDEX(aux!$N$3:$Q$4,MATCH(I$7,aux!$M$3:$M$4,0),IF($G$6=aux!$N$2,1)+IF($G$6=aux!$O$2,2)+IF($G$6=aux!$P$2,3)+IF($G$6=aux!$Q$2,4))*$C43</f>
        <v>70</v>
      </c>
      <c r="J43" s="37">
        <f>INDEX(aux!$N$3:$Q$4,MATCH(J$7,aux!$M$3:$M$4,0),IF($G$6=aux!$N$2,1)+IF($G$6=aux!$O$2,2)+IF($G$6=aux!$P$2,3)+IF($G$6=aux!$Q$2,4))*$D43</f>
        <v>91.428571428571431</v>
      </c>
      <c r="K43" s="9">
        <f>INDEX(aux!$N$3:$Q$4,MATCH(K$7,aux!$M$3:$M$4,0),IF($K$6=aux!$N$2,1)+IF($K$6=aux!$O$2,2)+IF($K$6=aux!$P$2,3)+IF($K$6=aux!$Q$2,4))*$C43</f>
        <v>84</v>
      </c>
      <c r="L43" s="9">
        <f>INDEX(aux!$N$3:$Q$4,MATCH(L$7,aux!$M$3:$M$4,0),IF($K$6=aux!$N$2,1)+IF($K$6=aux!$O$2,2)+IF($K$6=aux!$P$2,3)+IF($K$6=aux!$Q$2,4))*$D43</f>
        <v>109.71428571428571</v>
      </c>
      <c r="M43" s="9">
        <f>INDEX(aux!$N$3:$Q$4,MATCH(M$7,aux!$M$3:$M$4,0),IF($K$6=aux!$N$2,1)+IF($K$6=aux!$O$2,2)+IF($K$6=aux!$P$2,3)+IF($K$6=aux!$Q$2,4))*$C43</f>
        <v>112</v>
      </c>
      <c r="N43" s="37">
        <f>INDEX(aux!$N$3:$Q$4,MATCH(N$7,aux!$M$3:$M$4,0),IF($K$6=aux!$N$2,1)+IF($K$6=aux!$O$2,2)+IF($K$6=aux!$P$2,3)+IF($K$6=aux!$Q$2,4))*$D43</f>
        <v>146.28571428571431</v>
      </c>
      <c r="O43" s="9">
        <f>INDEX(aux!$N$3:$Q$4,MATCH(O$7,aux!$M$3:$M$4,0),IF($O$6=aux!$N$2,1)+IF($O$6=aux!$O$2,2)+IF($O$6=aux!$P$2,3)+IF($O$6=aux!$Q$2,4))*$C43</f>
        <v>91</v>
      </c>
      <c r="P43" s="9">
        <f>INDEX(aux!$N$3:$Q$4,MATCH(P$7,aux!$M$3:$M$4,0),IF($O$6=aux!$N$2,1)+IF($O$6=aux!$O$2,2)+IF($O$6=aux!$P$2,3)+IF($O$6=aux!$Q$2,4))*$D43</f>
        <v>118.85714285714286</v>
      </c>
      <c r="Q43" s="9">
        <f>INDEX(aux!$N$3:$Q$4,MATCH(Q$7,aux!$M$3:$M$4,0),IF($O$6=aux!$N$2,1)+IF($O$6=aux!$O$2,2)+IF($O$6=aux!$P$2,3)+IF($O$6=aux!$Q$2,4))*$C43</f>
        <v>126</v>
      </c>
      <c r="R43" s="37">
        <f>INDEX(aux!$N$3:$Q$4,MATCH(R$7,aux!$M$3:$M$4,0),IF($O$6=aux!$N$2,1)+IF($O$6=aux!$O$2,2)+IF($O$6=aux!$P$2,3)+IF($O$6=aux!$Q$2,4))*$D43</f>
        <v>164.57142857142858</v>
      </c>
      <c r="S43" s="9">
        <f>INDEX(aux!$N$3:$Q$4,MATCH(S$7,aux!$M$3:$M$4,0),IF($S$6=aux!$N$2,1)+IF($S$6=aux!$O$2,2)+IF($S$6=aux!$P$2,3)+IF($S$6=aux!$Q$2,4))*$C43</f>
        <v>98</v>
      </c>
      <c r="T43" s="9">
        <f>INDEX(aux!$N$3:$Q$4,MATCH(T$7,aux!$M$3:$M$4,0),IF($S$6=aux!$N$2,1)+IF($S$6=aux!$O$2,2)+IF($S$6=aux!$P$2,3)+IF($S$6=aux!$Q$2,4))*$D43</f>
        <v>128</v>
      </c>
      <c r="U43" s="9">
        <f>INDEX(aux!$N$3:$Q$4,MATCH(U$7,aux!$M$3:$M$4,0),IF($S$6=aux!$N$2,1)+IF($S$6=aux!$O$2,2)+IF($S$6=aux!$P$2,3)+IF($S$6=aux!$Q$2,4))*$C43</f>
        <v>140</v>
      </c>
      <c r="V43" s="15">
        <f>INDEX(aux!$N$3:$Q$4,MATCH(V$7,aux!$M$3:$M$4,0),IF($S$6=aux!$N$2,1)+IF($S$6=aux!$O$2,2)+IF($S$6=aux!$P$2,3)+IF($S$6=aux!$Q$2,4))*$D43</f>
        <v>182.85714285714286</v>
      </c>
    </row>
    <row r="44" spans="2:22" x14ac:dyDescent="0.25">
      <c r="B44" s="14">
        <v>25</v>
      </c>
      <c r="C44" s="41">
        <f>INDEX(aux!$W$2:$W$3,MATCH($B$7,aux!$V$2:$V$3,0))*$B44/10+MAX(INDEX(aux!$K$2:$K$3,MATCH(C$7,aux!$I$2:$I$3,0))*(IF(C$8=aux!$F$2,aux!$F$3,aux!$G$3))*INDEX(aux!$B$3:$C$7,MATCH($B$33,aux!$A$3:$A$7,0),(IF($B$6=aux!$B$2,1,2)))*($B44/10)^2,INDEX(aux!$K$2:$K$3,MATCH(C$7,aux!$I$2:$I$3,0))*VALUE(RIGHT($B$6,3))/(IF(C$8=aux!$F$2,aux!$F$4,aux!$G$4))*$B44/10,10*$B44/10,15)</f>
        <v>100</v>
      </c>
      <c r="D44" s="5">
        <f>INDEX(aux!$W$2:$W$3,MATCH($B$7,aux!$V$2:$V$3,0))*$B44/10+MAX(INDEX(aux!$K$2:$K$3,MATCH(D$7,aux!$I$2:$I$3,0))*(IF(D$8=aux!$F$2,aux!$F$3,aux!$G$3))*INDEX(aux!$B$3:$C$7,MATCH($B$33,aux!$A$3:$A$7,0),(IF($B$6=aux!$B$2,1,2)))*($B44/10)^2,INDEX(aux!$K$2:$K$3,MATCH(D$7,aux!$I$2:$I$3,0))*VALUE(RIGHT($B$6,3))/(IF(D$8=aux!$F$2,aux!$F$4,aux!$G$4))*$B44/10,10*$B44/10,15)</f>
        <v>130</v>
      </c>
      <c r="E44" s="5">
        <f>INDEX(aux!$W$2:$W$3,MATCH($B$7,aux!$V$2:$V$3,0))*$B44/10+MAX(INDEX(aux!$K$2:$K$3,MATCH(E$7,aux!$I$2:$I$3,0))*(IF(E$8=aux!$F$2,aux!$F$3,aux!$G$3))*INDEX(aux!$B$3:$C$7,MATCH($B$33,aux!$A$3:$A$7,0),(IF($B$6=aux!$B$2,1,2)))*($B44/10)^2,INDEX(aux!$K$2:$K$3,MATCH(E$7,aux!$I$2:$I$3,0))*VALUE(RIGHT($B$6,3))/(IF(E$8=aux!$F$2,aux!$F$4,aux!$G$4))*$B44/10,10*$B44/10,15)</f>
        <v>77.5</v>
      </c>
      <c r="F44" s="34">
        <f>INDEX(aux!$W$2:$W$3,MATCH($B$7,aux!$V$2:$V$3,0))*$B44/10+MAX(INDEX(aux!$K$2:$K$3,MATCH(F$7,aux!$I$2:$I$3,0))*(IF(F$8=aux!$F$2,aux!$F$3,aux!$G$3))*INDEX(aux!$B$3:$C$7,MATCH($B$33,aux!$A$3:$A$7,0),(IF($B$6=aux!$B$2,1,2)))*($B44/10)^2,INDEX(aux!$K$2:$K$3,MATCH(F$7,aux!$I$2:$I$3,0))*VALUE(RIGHT($B$6,3))/(IF(F$8=aux!$F$2,aux!$F$4,aux!$G$4))*$B44/10,10*$B44/10,15)</f>
        <v>98.499999999999986</v>
      </c>
      <c r="G44" s="9">
        <f>INDEX(aux!$N$3:$Q$4,MATCH(G$7,aux!$M$3:$M$4,0),IF($G$6=aux!$N$2,1)+IF($G$6=aux!$O$2,2)+IF($G$6=aux!$P$2,3)+IF($G$6=aux!$Q$2,4))*$C44</f>
        <v>100</v>
      </c>
      <c r="H44" s="9">
        <f>INDEX(aux!$N$3:$Q$4,MATCH(H$7,aux!$M$3:$M$4,0),IF($G$6=aux!$N$2,1)+IF($G$6=aux!$O$2,2)+IF($G$6=aux!$P$2,3)+IF($G$6=aux!$Q$2,4))*$D44</f>
        <v>130</v>
      </c>
      <c r="I44" s="9">
        <f>INDEX(aux!$N$3:$Q$4,MATCH(I$7,aux!$M$3:$M$4,0),IF($G$6=aux!$N$2,1)+IF($G$6=aux!$O$2,2)+IF($G$6=aux!$P$2,3)+IF($G$6=aux!$Q$2,4))*$C44</f>
        <v>100</v>
      </c>
      <c r="J44" s="37">
        <f>INDEX(aux!$N$3:$Q$4,MATCH(J$7,aux!$M$3:$M$4,0),IF($G$6=aux!$N$2,1)+IF($G$6=aux!$O$2,2)+IF($G$6=aux!$P$2,3)+IF($G$6=aux!$Q$2,4))*$D44</f>
        <v>130</v>
      </c>
      <c r="K44" s="9">
        <f>INDEX(aux!$N$3:$Q$4,MATCH(K$7,aux!$M$3:$M$4,0),IF($K$6=aux!$N$2,1)+IF($K$6=aux!$O$2,2)+IF($K$6=aux!$P$2,3)+IF($K$6=aux!$Q$2,4))*$C44</f>
        <v>120</v>
      </c>
      <c r="L44" s="9">
        <f>INDEX(aux!$N$3:$Q$4,MATCH(L$7,aux!$M$3:$M$4,0),IF($K$6=aux!$N$2,1)+IF($K$6=aux!$O$2,2)+IF($K$6=aux!$P$2,3)+IF($K$6=aux!$Q$2,4))*$D44</f>
        <v>156</v>
      </c>
      <c r="M44" s="9">
        <f>INDEX(aux!$N$3:$Q$4,MATCH(M$7,aux!$M$3:$M$4,0),IF($K$6=aux!$N$2,1)+IF($K$6=aux!$O$2,2)+IF($K$6=aux!$P$2,3)+IF($K$6=aux!$Q$2,4))*$C44</f>
        <v>160</v>
      </c>
      <c r="N44" s="37">
        <f>INDEX(aux!$N$3:$Q$4,MATCH(N$7,aux!$M$3:$M$4,0),IF($K$6=aux!$N$2,1)+IF($K$6=aux!$O$2,2)+IF($K$6=aux!$P$2,3)+IF($K$6=aux!$Q$2,4))*$D44</f>
        <v>208</v>
      </c>
      <c r="O44" s="9">
        <f>INDEX(aux!$N$3:$Q$4,MATCH(O$7,aux!$M$3:$M$4,0),IF($O$6=aux!$N$2,1)+IF($O$6=aux!$O$2,2)+IF($O$6=aux!$P$2,3)+IF($O$6=aux!$Q$2,4))*$C44</f>
        <v>130</v>
      </c>
      <c r="P44" s="9">
        <f>INDEX(aux!$N$3:$Q$4,MATCH(P$7,aux!$M$3:$M$4,0),IF($O$6=aux!$N$2,1)+IF($O$6=aux!$O$2,2)+IF($O$6=aux!$P$2,3)+IF($O$6=aux!$Q$2,4))*$D44</f>
        <v>169</v>
      </c>
      <c r="Q44" s="9">
        <f>INDEX(aux!$N$3:$Q$4,MATCH(Q$7,aux!$M$3:$M$4,0),IF($O$6=aux!$N$2,1)+IF($O$6=aux!$O$2,2)+IF($O$6=aux!$P$2,3)+IF($O$6=aux!$Q$2,4))*$C44</f>
        <v>180</v>
      </c>
      <c r="R44" s="37">
        <f>INDEX(aux!$N$3:$Q$4,MATCH(R$7,aux!$M$3:$M$4,0),IF($O$6=aux!$N$2,1)+IF($O$6=aux!$O$2,2)+IF($O$6=aux!$P$2,3)+IF($O$6=aux!$Q$2,4))*$D44</f>
        <v>234</v>
      </c>
      <c r="S44" s="9">
        <f>INDEX(aux!$N$3:$Q$4,MATCH(S$7,aux!$M$3:$M$4,0),IF($S$6=aux!$N$2,1)+IF($S$6=aux!$O$2,2)+IF($S$6=aux!$P$2,3)+IF($S$6=aux!$Q$2,4))*$C44</f>
        <v>140</v>
      </c>
      <c r="T44" s="9">
        <f>INDEX(aux!$N$3:$Q$4,MATCH(T$7,aux!$M$3:$M$4,0),IF($S$6=aux!$N$2,1)+IF($S$6=aux!$O$2,2)+IF($S$6=aux!$P$2,3)+IF($S$6=aux!$Q$2,4))*$D44</f>
        <v>182</v>
      </c>
      <c r="U44" s="9">
        <f>INDEX(aux!$N$3:$Q$4,MATCH(U$7,aux!$M$3:$M$4,0),IF($S$6=aux!$N$2,1)+IF($S$6=aux!$O$2,2)+IF($S$6=aux!$P$2,3)+IF($S$6=aux!$Q$2,4))*$C44</f>
        <v>200</v>
      </c>
      <c r="V44" s="15">
        <f>INDEX(aux!$N$3:$Q$4,MATCH(V$7,aux!$M$3:$M$4,0),IF($S$6=aux!$N$2,1)+IF($S$6=aux!$O$2,2)+IF($S$6=aux!$P$2,3)+IF($S$6=aux!$Q$2,4))*$D44</f>
        <v>260</v>
      </c>
    </row>
    <row r="45" spans="2:22" ht="15.75" thickBot="1" x14ac:dyDescent="0.3">
      <c r="B45" s="16">
        <v>32</v>
      </c>
      <c r="C45" s="42">
        <f>INDEX(aux!$W$2:$W$3,MATCH($B$7,aux!$V$2:$V$3,0))*$B45/10+MAX(INDEX(aux!$K$2:$K$3,MATCH(C$7,aux!$I$2:$I$3,0))*(IF(C$8=aux!$F$2,aux!$F$3,aux!$G$3))*INDEX(aux!$B$3:$C$7,MATCH($B$33,aux!$A$3:$A$7,0),(IF($B$6=aux!$B$2,1,2)))*($B45/10)^2,INDEX(aux!$K$2:$K$3,MATCH(C$7,aux!$I$2:$I$3,0))*VALUE(RIGHT($B$6,3))/(IF(C$8=aux!$F$2,aux!$F$4,aux!$G$4))*$B45/10,10*$B45/10,15)</f>
        <v>154.88000000000002</v>
      </c>
      <c r="D45" s="17">
        <f>INDEX(aux!$W$2:$W$3,MATCH($B$7,aux!$V$2:$V$3,0))*$B45/10+MAX(INDEX(aux!$K$2:$K$3,MATCH(D$7,aux!$I$2:$I$3,0))*(IF(D$8=aux!$F$2,aux!$F$3,aux!$G$3))*INDEX(aux!$B$3:$C$7,MATCH($B$33,aux!$A$3:$A$7,0),(IF($B$6=aux!$B$2,1,2)))*($B45/10)^2,INDEX(aux!$K$2:$K$3,MATCH(D$7,aux!$I$2:$I$3,0))*VALUE(RIGHT($B$6,3))/(IF(D$8=aux!$F$2,aux!$F$4,aux!$G$4))*$B45/10,10*$B45/10,15)</f>
        <v>204.03200000000001</v>
      </c>
      <c r="E45" s="17">
        <f>INDEX(aux!$W$2:$W$3,MATCH($B$7,aux!$V$2:$V$3,0))*$B45/10+MAX(INDEX(aux!$K$2:$K$3,MATCH(E$7,aux!$I$2:$I$3,0))*(IF(E$8=aux!$F$2,aux!$F$3,aux!$G$3))*INDEX(aux!$B$3:$C$7,MATCH($B$33,aux!$A$3:$A$7,0),(IF($B$6=aux!$B$2,1,2)))*($B45/10)^2,INDEX(aux!$K$2:$K$3,MATCH(E$7,aux!$I$2:$I$3,0))*VALUE(RIGHT($B$6,3))/(IF(E$8=aux!$F$2,aux!$F$4,aux!$G$4))*$B45/10,10*$B45/10,15)</f>
        <v>118.01600000000001</v>
      </c>
      <c r="F45" s="35">
        <f>INDEX(aux!$W$2:$W$3,MATCH($B$7,aux!$V$2:$V$3,0))*$B45/10+MAX(INDEX(aux!$K$2:$K$3,MATCH(F$7,aux!$I$2:$I$3,0))*(IF(F$8=aux!$F$2,aux!$F$3,aux!$G$3))*INDEX(aux!$B$3:$C$7,MATCH($B$33,aux!$A$3:$A$7,0),(IF($B$6=aux!$B$2,1,2)))*($B45/10)^2,INDEX(aux!$K$2:$K$3,MATCH(F$7,aux!$I$2:$I$3,0))*VALUE(RIGHT($B$6,3))/(IF(F$8=aux!$F$2,aux!$F$4,aux!$G$4))*$B45/10,10*$B45/10,15)</f>
        <v>152.42239999999998</v>
      </c>
      <c r="G45" s="18">
        <f>INDEX(aux!$N$3:$Q$4,MATCH(G$7,aux!$M$3:$M$4,0),IF($G$6=aux!$N$2,1)+IF($G$6=aux!$O$2,2)+IF($G$6=aux!$P$2,3)+IF($G$6=aux!$Q$2,4))*$C45</f>
        <v>154.88000000000002</v>
      </c>
      <c r="H45" s="18">
        <f>INDEX(aux!$N$3:$Q$4,MATCH(H$7,aux!$M$3:$M$4,0),IF($G$6=aux!$N$2,1)+IF($G$6=aux!$O$2,2)+IF($G$6=aux!$P$2,3)+IF($G$6=aux!$Q$2,4))*$D45</f>
        <v>204.03200000000001</v>
      </c>
      <c r="I45" s="18">
        <f>INDEX(aux!$N$3:$Q$4,MATCH(I$7,aux!$M$3:$M$4,0),IF($G$6=aux!$N$2,1)+IF($G$6=aux!$O$2,2)+IF($G$6=aux!$P$2,3)+IF($G$6=aux!$Q$2,4))*$C45</f>
        <v>154.88000000000002</v>
      </c>
      <c r="J45" s="38">
        <f>INDEX(aux!$N$3:$Q$4,MATCH(J$7,aux!$M$3:$M$4,0),IF($G$6=aux!$N$2,1)+IF($G$6=aux!$O$2,2)+IF($G$6=aux!$P$2,3)+IF($G$6=aux!$Q$2,4))*$D45</f>
        <v>204.03200000000001</v>
      </c>
      <c r="K45" s="18">
        <f>INDEX(aux!$N$3:$Q$4,MATCH(K$7,aux!$M$3:$M$4,0),IF($K$6=aux!$N$2,1)+IF($K$6=aux!$O$2,2)+IF($K$6=aux!$P$2,3)+IF($K$6=aux!$Q$2,4))*$C45</f>
        <v>185.85600000000002</v>
      </c>
      <c r="L45" s="18">
        <f>INDEX(aux!$N$3:$Q$4,MATCH(L$7,aux!$M$3:$M$4,0),IF($K$6=aux!$N$2,1)+IF($K$6=aux!$O$2,2)+IF($K$6=aux!$P$2,3)+IF($K$6=aux!$Q$2,4))*$D45</f>
        <v>244.83840000000001</v>
      </c>
      <c r="M45" s="18">
        <f>INDEX(aux!$N$3:$Q$4,MATCH(M$7,aux!$M$3:$M$4,0),IF($K$6=aux!$N$2,1)+IF($K$6=aux!$O$2,2)+IF($K$6=aux!$P$2,3)+IF($K$6=aux!$Q$2,4))*$C45</f>
        <v>247.80800000000005</v>
      </c>
      <c r="N45" s="38">
        <f>INDEX(aux!$N$3:$Q$4,MATCH(N$7,aux!$M$3:$M$4,0),IF($K$6=aux!$N$2,1)+IF($K$6=aux!$O$2,2)+IF($K$6=aux!$P$2,3)+IF($K$6=aux!$Q$2,4))*$D45</f>
        <v>326.45120000000003</v>
      </c>
      <c r="O45" s="18">
        <f>INDEX(aux!$N$3:$Q$4,MATCH(O$7,aux!$M$3:$M$4,0),IF($O$6=aux!$N$2,1)+IF($O$6=aux!$O$2,2)+IF($O$6=aux!$P$2,3)+IF($O$6=aux!$Q$2,4))*$C45</f>
        <v>201.34400000000005</v>
      </c>
      <c r="P45" s="18">
        <f>INDEX(aux!$N$3:$Q$4,MATCH(P$7,aux!$M$3:$M$4,0),IF($O$6=aux!$N$2,1)+IF($O$6=aux!$O$2,2)+IF($O$6=aux!$P$2,3)+IF($O$6=aux!$Q$2,4))*$D45</f>
        <v>265.24160000000001</v>
      </c>
      <c r="Q45" s="18">
        <f>INDEX(aux!$N$3:$Q$4,MATCH(Q$7,aux!$M$3:$M$4,0),IF($O$6=aux!$N$2,1)+IF($O$6=aux!$O$2,2)+IF($O$6=aux!$P$2,3)+IF($O$6=aux!$Q$2,4))*$C45</f>
        <v>278.78400000000005</v>
      </c>
      <c r="R45" s="38">
        <f>INDEX(aux!$N$3:$Q$4,MATCH(R$7,aux!$M$3:$M$4,0),IF($O$6=aux!$N$2,1)+IF($O$6=aux!$O$2,2)+IF($O$6=aux!$P$2,3)+IF($O$6=aux!$Q$2,4))*$D45</f>
        <v>367.25760000000002</v>
      </c>
      <c r="S45" s="18">
        <f>INDEX(aux!$N$3:$Q$4,MATCH(S$7,aux!$M$3:$M$4,0),IF($S$6=aux!$N$2,1)+IF($S$6=aux!$O$2,2)+IF($S$6=aux!$P$2,3)+IF($S$6=aux!$Q$2,4))*$C45</f>
        <v>216.83200000000002</v>
      </c>
      <c r="T45" s="18">
        <f>INDEX(aux!$N$3:$Q$4,MATCH(T$7,aux!$M$3:$M$4,0),IF($S$6=aux!$N$2,1)+IF($S$6=aux!$O$2,2)+IF($S$6=aux!$P$2,3)+IF($S$6=aux!$Q$2,4))*$D45</f>
        <v>285.64479999999998</v>
      </c>
      <c r="U45" s="18">
        <f>INDEX(aux!$N$3:$Q$4,MATCH(U$7,aux!$M$3:$M$4,0),IF($S$6=aux!$N$2,1)+IF($S$6=aux!$O$2,2)+IF($S$6=aux!$P$2,3)+IF($S$6=aux!$Q$2,4))*$C45</f>
        <v>309.76000000000005</v>
      </c>
      <c r="V45" s="19">
        <f>INDEX(aux!$N$3:$Q$4,MATCH(V$7,aux!$M$3:$M$4,0),IF($S$6=aux!$N$2,1)+IF($S$6=aux!$O$2,2)+IF($S$6=aux!$P$2,3)+IF($S$6=aux!$Q$2,4))*$D45</f>
        <v>408.06400000000002</v>
      </c>
    </row>
    <row r="46" spans="2:22" ht="15.75" thickBot="1" x14ac:dyDescent="0.3"/>
    <row r="47" spans="2:22" x14ac:dyDescent="0.25">
      <c r="B47" s="25" t="str">
        <f>aux!$A$6</f>
        <v>HA-40</v>
      </c>
      <c r="C47" s="10" t="s">
        <v>19</v>
      </c>
      <c r="D47" s="10"/>
      <c r="E47" s="10"/>
      <c r="F47" s="30"/>
      <c r="G47" s="10" t="s">
        <v>17</v>
      </c>
      <c r="H47" s="10"/>
      <c r="I47" s="10"/>
      <c r="J47" s="30"/>
      <c r="K47" s="10" t="str">
        <f>G47</f>
        <v>SOLAPE (ls) [cm]</v>
      </c>
      <c r="L47" s="10"/>
      <c r="M47" s="10"/>
      <c r="N47" s="30"/>
      <c r="O47" s="10" t="str">
        <f>K47</f>
        <v>SOLAPE (ls) [cm]</v>
      </c>
      <c r="P47" s="10"/>
      <c r="Q47" s="10"/>
      <c r="R47" s="30"/>
      <c r="S47" s="10" t="str">
        <f>O47</f>
        <v>SOLAPE (ls) [cm]</v>
      </c>
      <c r="T47" s="10"/>
      <c r="U47" s="10"/>
      <c r="V47" s="11"/>
    </row>
    <row r="48" spans="2:22" x14ac:dyDescent="0.25">
      <c r="B48" s="26" t="str">
        <f>aux!$C$2</f>
        <v>B500</v>
      </c>
      <c r="C48" s="6" t="str">
        <f>aux!$I$1</f>
        <v>Tipo de anclaje y de carga</v>
      </c>
      <c r="D48" s="6"/>
      <c r="E48" s="6"/>
      <c r="F48" s="31"/>
      <c r="G48" s="8">
        <f>aux!$N$2</f>
        <v>0</v>
      </c>
      <c r="H48" s="6" t="str">
        <f>aux!$N$1</f>
        <v>Barras traccionadas / acero total</v>
      </c>
      <c r="I48" s="6"/>
      <c r="J48" s="31"/>
      <c r="K48" s="8">
        <f>aux!$O$2</f>
        <v>0.33</v>
      </c>
      <c r="L48" s="6" t="str">
        <f>H48</f>
        <v>Barras traccionadas / acero total</v>
      </c>
      <c r="M48" s="6"/>
      <c r="N48" s="31"/>
      <c r="O48" s="8">
        <f>aux!$P$2</f>
        <v>0.5</v>
      </c>
      <c r="P48" s="6" t="str">
        <f>L48</f>
        <v>Barras traccionadas / acero total</v>
      </c>
      <c r="Q48" s="6"/>
      <c r="R48" s="31"/>
      <c r="S48" s="8" t="str">
        <f>aux!$Q$2</f>
        <v>&gt;50%</v>
      </c>
      <c r="T48" s="6" t="str">
        <f>P48</f>
        <v>Barras traccionadas / acero total</v>
      </c>
      <c r="U48" s="6"/>
      <c r="V48" s="12"/>
    </row>
    <row r="49" spans="2:22" x14ac:dyDescent="0.25">
      <c r="B49" s="26" t="str">
        <f>aux!$V$3</f>
        <v>Con sismo</v>
      </c>
      <c r="C49" s="6" t="str">
        <f>aux!$I$2</f>
        <v>pat.gan.U(-)/prol.</v>
      </c>
      <c r="D49" s="7" t="str">
        <f>C49</f>
        <v>pat.gan.U(-)/prol.</v>
      </c>
      <c r="E49" s="6" t="str">
        <f>aux!$I$3</f>
        <v>pat.gan.U(+)/trans.</v>
      </c>
      <c r="F49" s="32" t="str">
        <f>E49</f>
        <v>pat.gan.U(+)/trans.</v>
      </c>
      <c r="G49" s="6" t="str">
        <f>aux!$M$4</f>
        <v>dtrans&gt;10Φ</v>
      </c>
      <c r="H49" s="7" t="str">
        <f>G49</f>
        <v>dtrans&gt;10Φ</v>
      </c>
      <c r="I49" s="6" t="str">
        <f>aux!$M$3</f>
        <v>dtrans&lt;10Φ</v>
      </c>
      <c r="J49" s="32" t="str">
        <f>I49</f>
        <v>dtrans&lt;10Φ</v>
      </c>
      <c r="K49" s="6" t="str">
        <f>G49</f>
        <v>dtrans&gt;10Φ</v>
      </c>
      <c r="L49" s="7" t="str">
        <f t="shared" ref="L49:N50" si="12">H49</f>
        <v>dtrans&gt;10Φ</v>
      </c>
      <c r="M49" s="6" t="str">
        <f t="shared" si="12"/>
        <v>dtrans&lt;10Φ</v>
      </c>
      <c r="N49" s="32" t="str">
        <f t="shared" si="12"/>
        <v>dtrans&lt;10Φ</v>
      </c>
      <c r="O49" s="6" t="str">
        <f>K49</f>
        <v>dtrans&gt;10Φ</v>
      </c>
      <c r="P49" s="7" t="str">
        <f t="shared" ref="P49:R50" si="13">L49</f>
        <v>dtrans&gt;10Φ</v>
      </c>
      <c r="Q49" s="6" t="str">
        <f t="shared" si="13"/>
        <v>dtrans&lt;10Φ</v>
      </c>
      <c r="R49" s="32" t="str">
        <f t="shared" si="13"/>
        <v>dtrans&lt;10Φ</v>
      </c>
      <c r="S49" s="6" t="str">
        <f>O49</f>
        <v>dtrans&gt;10Φ</v>
      </c>
      <c r="T49" s="7" t="str">
        <f t="shared" ref="T49:V50" si="14">P49</f>
        <v>dtrans&gt;10Φ</v>
      </c>
      <c r="U49" s="6" t="str">
        <f t="shared" si="14"/>
        <v>dtrans&lt;10Φ</v>
      </c>
      <c r="V49" s="13" t="str">
        <f t="shared" si="14"/>
        <v>dtrans&lt;10Φ</v>
      </c>
    </row>
    <row r="50" spans="2:22" x14ac:dyDescent="0.25">
      <c r="B50" s="27" t="s">
        <v>32</v>
      </c>
      <c r="C50" s="6" t="str">
        <f>aux!$F$2</f>
        <v>I</v>
      </c>
      <c r="D50" s="6" t="str">
        <f>aux!$G$2</f>
        <v>II</v>
      </c>
      <c r="E50" s="6" t="str">
        <f>C50</f>
        <v>I</v>
      </c>
      <c r="F50" s="31" t="str">
        <f>D50</f>
        <v>II</v>
      </c>
      <c r="G50" s="6" t="str">
        <f>C50</f>
        <v>I</v>
      </c>
      <c r="H50" s="6" t="str">
        <f t="shared" ref="H50:J50" si="15">D50</f>
        <v>II</v>
      </c>
      <c r="I50" s="6" t="str">
        <f t="shared" si="15"/>
        <v>I</v>
      </c>
      <c r="J50" s="31" t="str">
        <f t="shared" si="15"/>
        <v>II</v>
      </c>
      <c r="K50" s="6" t="str">
        <f>G50</f>
        <v>I</v>
      </c>
      <c r="L50" s="6" t="str">
        <f t="shared" si="12"/>
        <v>II</v>
      </c>
      <c r="M50" s="6" t="str">
        <f t="shared" si="12"/>
        <v>I</v>
      </c>
      <c r="N50" s="31" t="str">
        <f t="shared" si="12"/>
        <v>II</v>
      </c>
      <c r="O50" s="6" t="str">
        <f>K50</f>
        <v>I</v>
      </c>
      <c r="P50" s="6" t="str">
        <f t="shared" si="13"/>
        <v>II</v>
      </c>
      <c r="Q50" s="6" t="str">
        <f t="shared" si="13"/>
        <v>I</v>
      </c>
      <c r="R50" s="31" t="str">
        <f t="shared" si="13"/>
        <v>II</v>
      </c>
      <c r="S50" s="6" t="str">
        <f>O50</f>
        <v>I</v>
      </c>
      <c r="T50" s="6" t="str">
        <f t="shared" si="14"/>
        <v>II</v>
      </c>
      <c r="U50" s="6" t="str">
        <f t="shared" si="14"/>
        <v>I</v>
      </c>
      <c r="V50" s="12" t="str">
        <f t="shared" si="14"/>
        <v>II</v>
      </c>
    </row>
    <row r="51" spans="2:22" x14ac:dyDescent="0.25">
      <c r="B51" s="20">
        <v>6</v>
      </c>
      <c r="C51" s="40">
        <f>INDEX(aux!$W$2:$W$3,MATCH($B$7,aux!$V$2:$V$3,0))*$B51/10+MAX(INDEX(aux!$K$2:$K$3,MATCH(C$7,aux!$I$2:$I$3,0))*(IF(C$8=aux!$F$2,aux!$F$3,aux!$G$3))*INDEX(aux!$B$3:$C$7,MATCH($B$47,aux!$A$3:$A$7,0),(IF($B$6=aux!$B$2,1,2)))*($B51/10)^2,INDEX(aux!$K$2:$K$3,MATCH(C$7,aux!$I$2:$I$3,0))*VALUE(RIGHT($B$6,3))/(IF(C$8=aux!$F$2,aux!$F$4,aux!$G$4))*$B51/10,10*$B51/10,15)</f>
        <v>21</v>
      </c>
      <c r="D51" s="21">
        <f>INDEX(aux!$W$2:$W$3,MATCH($B$7,aux!$V$2:$V$3,0))*$B51/10+MAX(INDEX(aux!$K$2:$K$3,MATCH(D$7,aux!$I$2:$I$3,0))*(IF(D$8=aux!$F$2,aux!$F$3,aux!$G$3))*INDEX(aux!$B$3:$C$7,MATCH($B$47,aux!$A$3:$A$7,0),(IF($B$6=aux!$B$2,1,2)))*($B51/10)^2,INDEX(aux!$K$2:$K$3,MATCH(D$7,aux!$I$2:$I$3,0))*VALUE(RIGHT($B$6,3))/(IF(D$8=aux!$F$2,aux!$F$4,aux!$G$4))*$B51/10,10*$B51/10,15)</f>
        <v>27.428571428571427</v>
      </c>
      <c r="E51" s="21">
        <f>INDEX(aux!$W$2:$W$3,MATCH($B$7,aux!$V$2:$V$3,0))*$B51/10+MAX(INDEX(aux!$K$2:$K$3,MATCH(E$7,aux!$I$2:$I$3,0))*(IF(E$8=aux!$F$2,aux!$F$3,aux!$G$3))*INDEX(aux!$B$3:$C$7,MATCH($B$47,aux!$A$3:$A$7,0),(IF($B$6=aux!$B$2,1,2)))*($B51/10)^2,INDEX(aux!$K$2:$K$3,MATCH(E$7,aux!$I$2:$I$3,0))*VALUE(RIGHT($B$6,3))/(IF(E$8=aux!$F$2,aux!$F$4,aux!$G$4))*$B51/10,10*$B51/10,15)</f>
        <v>21</v>
      </c>
      <c r="F51" s="33">
        <f>INDEX(aux!$W$2:$W$3,MATCH($B$7,aux!$V$2:$V$3,0))*$B51/10+MAX(INDEX(aux!$K$2:$K$3,MATCH(F$7,aux!$I$2:$I$3,0))*(IF(F$8=aux!$F$2,aux!$F$3,aux!$G$3))*INDEX(aux!$B$3:$C$7,MATCH($B$47,aux!$A$3:$A$7,0),(IF($B$6=aux!$B$2,1,2)))*($B51/10)^2,INDEX(aux!$K$2:$K$3,MATCH(F$7,aux!$I$2:$I$3,0))*VALUE(RIGHT($B$6,3))/(IF(F$8=aux!$F$2,aux!$F$4,aux!$G$4))*$B51/10,10*$B51/10,15)</f>
        <v>21</v>
      </c>
      <c r="G51" s="22">
        <f>INDEX(aux!$N$3:$Q$4,MATCH(G$7,aux!$M$3:$M$4,0),IF($G$6=aux!$N$2,1)+IF($G$6=aux!$O$2,2)+IF($G$6=aux!$P$2,3)+IF($G$6=aux!$Q$2,4))*$C51</f>
        <v>21</v>
      </c>
      <c r="H51" s="22">
        <f>INDEX(aux!$N$3:$Q$4,MATCH(H$7,aux!$M$3:$M$4,0),IF($G$6=aux!$N$2,1)+IF($G$6=aux!$O$2,2)+IF($G$6=aux!$P$2,3)+IF($G$6=aux!$Q$2,4))*$D51</f>
        <v>27.428571428571427</v>
      </c>
      <c r="I51" s="22">
        <f>INDEX(aux!$N$3:$Q$4,MATCH(I$7,aux!$M$3:$M$4,0),IF($G$6=aux!$N$2,1)+IF($G$6=aux!$O$2,2)+IF($G$6=aux!$P$2,3)+IF($G$6=aux!$Q$2,4))*$C51</f>
        <v>21</v>
      </c>
      <c r="J51" s="36">
        <f>INDEX(aux!$N$3:$Q$4,MATCH(J$7,aux!$M$3:$M$4,0),IF($G$6=aux!$N$2,1)+IF($G$6=aux!$O$2,2)+IF($G$6=aux!$P$2,3)+IF($G$6=aux!$Q$2,4))*$D51</f>
        <v>27.428571428571427</v>
      </c>
      <c r="K51" s="22">
        <f>INDEX(aux!$N$3:$Q$4,MATCH(K$7,aux!$M$3:$M$4,0),IF($K$6=aux!$N$2,1)+IF($K$6=aux!$O$2,2)+IF($K$6=aux!$P$2,3)+IF($K$6=aux!$Q$2,4))*$C51</f>
        <v>25.2</v>
      </c>
      <c r="L51" s="22">
        <f>INDEX(aux!$N$3:$Q$4,MATCH(L$7,aux!$M$3:$M$4,0),IF($K$6=aux!$N$2,1)+IF($K$6=aux!$O$2,2)+IF($K$6=aux!$P$2,3)+IF($K$6=aux!$Q$2,4))*$D51</f>
        <v>32.914285714285711</v>
      </c>
      <c r="M51" s="22">
        <f>INDEX(aux!$N$3:$Q$4,MATCH(M$7,aux!$M$3:$M$4,0),IF($K$6=aux!$N$2,1)+IF($K$6=aux!$O$2,2)+IF($K$6=aux!$P$2,3)+IF($K$6=aux!$Q$2,4))*$C51</f>
        <v>33.6</v>
      </c>
      <c r="N51" s="36">
        <f>INDEX(aux!$N$3:$Q$4,MATCH(N$7,aux!$M$3:$M$4,0),IF($K$6=aux!$N$2,1)+IF($K$6=aux!$O$2,2)+IF($K$6=aux!$P$2,3)+IF($K$6=aux!$Q$2,4))*$D51</f>
        <v>43.885714285714286</v>
      </c>
      <c r="O51" s="22">
        <f>INDEX(aux!$N$3:$Q$4,MATCH(O$7,aux!$M$3:$M$4,0),IF($O$6=aux!$N$2,1)+IF($O$6=aux!$O$2,2)+IF($O$6=aux!$P$2,3)+IF($O$6=aux!$Q$2,4))*$C51</f>
        <v>27.3</v>
      </c>
      <c r="P51" s="22">
        <f>INDEX(aux!$N$3:$Q$4,MATCH(P$7,aux!$M$3:$M$4,0),IF($O$6=aux!$N$2,1)+IF($O$6=aux!$O$2,2)+IF($O$6=aux!$P$2,3)+IF($O$6=aux!$Q$2,4))*$D51</f>
        <v>35.657142857142858</v>
      </c>
      <c r="Q51" s="22">
        <f>INDEX(aux!$N$3:$Q$4,MATCH(Q$7,aux!$M$3:$M$4,0),IF($O$6=aux!$N$2,1)+IF($O$6=aux!$O$2,2)+IF($O$6=aux!$P$2,3)+IF($O$6=aux!$Q$2,4))*$C51</f>
        <v>37.800000000000004</v>
      </c>
      <c r="R51" s="36">
        <f>INDEX(aux!$N$3:$Q$4,MATCH(R$7,aux!$M$3:$M$4,0),IF($O$6=aux!$N$2,1)+IF($O$6=aux!$O$2,2)+IF($O$6=aux!$P$2,3)+IF($O$6=aux!$Q$2,4))*$D51</f>
        <v>49.371428571428567</v>
      </c>
      <c r="S51" s="22">
        <f>INDEX(aux!$N$3:$Q$4,MATCH(S$7,aux!$M$3:$M$4,0),IF($S$6=aux!$N$2,1)+IF($S$6=aux!$O$2,2)+IF($S$6=aux!$P$2,3)+IF($S$6=aux!$Q$2,4))*$C51</f>
        <v>29.4</v>
      </c>
      <c r="T51" s="22">
        <f>INDEX(aux!$N$3:$Q$4,MATCH(T$7,aux!$M$3:$M$4,0),IF($S$6=aux!$N$2,1)+IF($S$6=aux!$O$2,2)+IF($S$6=aux!$P$2,3)+IF($S$6=aux!$Q$2,4))*$D51</f>
        <v>38.4</v>
      </c>
      <c r="U51" s="22">
        <f>INDEX(aux!$N$3:$Q$4,MATCH(U$7,aux!$M$3:$M$4,0),IF($S$6=aux!$N$2,1)+IF($S$6=aux!$O$2,2)+IF($S$6=aux!$P$2,3)+IF($S$6=aux!$Q$2,4))*$C51</f>
        <v>42</v>
      </c>
      <c r="V51" s="23">
        <f>INDEX(aux!$N$3:$Q$4,MATCH(V$7,aux!$M$3:$M$4,0),IF($S$6=aux!$N$2,1)+IF($S$6=aux!$O$2,2)+IF($S$6=aux!$P$2,3)+IF($S$6=aux!$Q$2,4))*$D51</f>
        <v>54.857142857142854</v>
      </c>
    </row>
    <row r="52" spans="2:22" x14ac:dyDescent="0.25">
      <c r="B52" s="14">
        <v>8</v>
      </c>
      <c r="C52" s="41">
        <f>INDEX(aux!$W$2:$W$3,MATCH($B$7,aux!$V$2:$V$3,0))*$B52/10+MAX(INDEX(aux!$K$2:$K$3,MATCH(C$7,aux!$I$2:$I$3,0))*(IF(C$8=aux!$F$2,aux!$F$3,aux!$G$3))*INDEX(aux!$B$3:$C$7,MATCH($B$47,aux!$A$3:$A$7,0),(IF($B$6=aux!$B$2,1,2)))*($B52/10)^2,INDEX(aux!$K$2:$K$3,MATCH(C$7,aux!$I$2:$I$3,0))*VALUE(RIGHT($B$6,3))/(IF(C$8=aux!$F$2,aux!$F$4,aux!$G$4))*$B52/10,10*$B52/10,15)</f>
        <v>28</v>
      </c>
      <c r="D52" s="5">
        <f>INDEX(aux!$W$2:$W$3,MATCH($B$7,aux!$V$2:$V$3,0))*$B52/10+MAX(INDEX(aux!$K$2:$K$3,MATCH(D$7,aux!$I$2:$I$3,0))*(IF(D$8=aux!$F$2,aux!$F$3,aux!$G$3))*INDEX(aux!$B$3:$C$7,MATCH($B$47,aux!$A$3:$A$7,0),(IF($B$6=aux!$B$2,1,2)))*($B52/10)^2,INDEX(aux!$K$2:$K$3,MATCH(D$7,aux!$I$2:$I$3,0))*VALUE(RIGHT($B$6,3))/(IF(D$8=aux!$F$2,aux!$F$4,aux!$G$4))*$B52/10,10*$B52/10,15)</f>
        <v>36.571428571428569</v>
      </c>
      <c r="E52" s="5">
        <f>INDEX(aux!$W$2:$W$3,MATCH($B$7,aux!$V$2:$V$3,0))*$B52/10+MAX(INDEX(aux!$K$2:$K$3,MATCH(E$7,aux!$I$2:$I$3,0))*(IF(E$8=aux!$F$2,aux!$F$3,aux!$G$3))*INDEX(aux!$B$3:$C$7,MATCH($B$47,aux!$A$3:$A$7,0),(IF($B$6=aux!$B$2,1,2)))*($B52/10)^2,INDEX(aux!$K$2:$K$3,MATCH(E$7,aux!$I$2:$I$3,0))*VALUE(RIGHT($B$6,3))/(IF(E$8=aux!$F$2,aux!$F$4,aux!$G$4))*$B52/10,10*$B52/10,15)</f>
        <v>23</v>
      </c>
      <c r="F52" s="34">
        <f>INDEX(aux!$W$2:$W$3,MATCH($B$7,aux!$V$2:$V$3,0))*$B52/10+MAX(INDEX(aux!$K$2:$K$3,MATCH(F$7,aux!$I$2:$I$3,0))*(IF(F$8=aux!$F$2,aux!$F$3,aux!$G$3))*INDEX(aux!$B$3:$C$7,MATCH($B$47,aux!$A$3:$A$7,0),(IF($B$6=aux!$B$2,1,2)))*($B52/10)^2,INDEX(aux!$K$2:$K$3,MATCH(F$7,aux!$I$2:$I$3,0))*VALUE(RIGHT($B$6,3))/(IF(F$8=aux!$F$2,aux!$F$4,aux!$G$4))*$B52/10,10*$B52/10,15)</f>
        <v>28</v>
      </c>
      <c r="G52" s="9">
        <f>INDEX(aux!$N$3:$Q$4,MATCH(G$7,aux!$M$3:$M$4,0),IF($G$6=aux!$N$2,1)+IF($G$6=aux!$O$2,2)+IF($G$6=aux!$P$2,3)+IF($G$6=aux!$Q$2,4))*$C52</f>
        <v>28</v>
      </c>
      <c r="H52" s="9">
        <f>INDEX(aux!$N$3:$Q$4,MATCH(H$7,aux!$M$3:$M$4,0),IF($G$6=aux!$N$2,1)+IF($G$6=aux!$O$2,2)+IF($G$6=aux!$P$2,3)+IF($G$6=aux!$Q$2,4))*$D52</f>
        <v>36.571428571428569</v>
      </c>
      <c r="I52" s="9">
        <f>INDEX(aux!$N$3:$Q$4,MATCH(I$7,aux!$M$3:$M$4,0),IF($G$6=aux!$N$2,1)+IF($G$6=aux!$O$2,2)+IF($G$6=aux!$P$2,3)+IF($G$6=aux!$Q$2,4))*$C52</f>
        <v>28</v>
      </c>
      <c r="J52" s="37">
        <f>INDEX(aux!$N$3:$Q$4,MATCH(J$7,aux!$M$3:$M$4,0),IF($G$6=aux!$N$2,1)+IF($G$6=aux!$O$2,2)+IF($G$6=aux!$P$2,3)+IF($G$6=aux!$Q$2,4))*$D52</f>
        <v>36.571428571428569</v>
      </c>
      <c r="K52" s="9">
        <f>INDEX(aux!$N$3:$Q$4,MATCH(K$7,aux!$M$3:$M$4,0),IF($K$6=aux!$N$2,1)+IF($K$6=aux!$O$2,2)+IF($K$6=aux!$P$2,3)+IF($K$6=aux!$Q$2,4))*$C52</f>
        <v>33.6</v>
      </c>
      <c r="L52" s="9">
        <f>INDEX(aux!$N$3:$Q$4,MATCH(L$7,aux!$M$3:$M$4,0),IF($K$6=aux!$N$2,1)+IF($K$6=aux!$O$2,2)+IF($K$6=aux!$P$2,3)+IF($K$6=aux!$Q$2,4))*$D52</f>
        <v>43.885714285714279</v>
      </c>
      <c r="M52" s="9">
        <f>INDEX(aux!$N$3:$Q$4,MATCH(M$7,aux!$M$3:$M$4,0),IF($K$6=aux!$N$2,1)+IF($K$6=aux!$O$2,2)+IF($K$6=aux!$P$2,3)+IF($K$6=aux!$Q$2,4))*$C52</f>
        <v>44.800000000000004</v>
      </c>
      <c r="N52" s="37">
        <f>INDEX(aux!$N$3:$Q$4,MATCH(N$7,aux!$M$3:$M$4,0),IF($K$6=aux!$N$2,1)+IF($K$6=aux!$O$2,2)+IF($K$6=aux!$P$2,3)+IF($K$6=aux!$Q$2,4))*$D52</f>
        <v>58.514285714285712</v>
      </c>
      <c r="O52" s="9">
        <f>INDEX(aux!$N$3:$Q$4,MATCH(O$7,aux!$M$3:$M$4,0),IF($O$6=aux!$N$2,1)+IF($O$6=aux!$O$2,2)+IF($O$6=aux!$P$2,3)+IF($O$6=aux!$Q$2,4))*$C52</f>
        <v>36.4</v>
      </c>
      <c r="P52" s="9">
        <f>INDEX(aux!$N$3:$Q$4,MATCH(P$7,aux!$M$3:$M$4,0),IF($O$6=aux!$N$2,1)+IF($O$6=aux!$O$2,2)+IF($O$6=aux!$P$2,3)+IF($O$6=aux!$Q$2,4))*$D52</f>
        <v>47.542857142857144</v>
      </c>
      <c r="Q52" s="9">
        <f>INDEX(aux!$N$3:$Q$4,MATCH(Q$7,aux!$M$3:$M$4,0),IF($O$6=aux!$N$2,1)+IF($O$6=aux!$O$2,2)+IF($O$6=aux!$P$2,3)+IF($O$6=aux!$Q$2,4))*$C52</f>
        <v>50.4</v>
      </c>
      <c r="R52" s="37">
        <f>INDEX(aux!$N$3:$Q$4,MATCH(R$7,aux!$M$3:$M$4,0),IF($O$6=aux!$N$2,1)+IF($O$6=aux!$O$2,2)+IF($O$6=aux!$P$2,3)+IF($O$6=aux!$Q$2,4))*$D52</f>
        <v>65.828571428571422</v>
      </c>
      <c r="S52" s="9">
        <f>INDEX(aux!$N$3:$Q$4,MATCH(S$7,aux!$M$3:$M$4,0),IF($S$6=aux!$N$2,1)+IF($S$6=aux!$O$2,2)+IF($S$6=aux!$P$2,3)+IF($S$6=aux!$Q$2,4))*$C52</f>
        <v>39.199999999999996</v>
      </c>
      <c r="T52" s="9">
        <f>INDEX(aux!$N$3:$Q$4,MATCH(T$7,aux!$M$3:$M$4,0),IF($S$6=aux!$N$2,1)+IF($S$6=aux!$O$2,2)+IF($S$6=aux!$P$2,3)+IF($S$6=aux!$Q$2,4))*$D52</f>
        <v>51.199999999999996</v>
      </c>
      <c r="U52" s="9">
        <f>INDEX(aux!$N$3:$Q$4,MATCH(U$7,aux!$M$3:$M$4,0),IF($S$6=aux!$N$2,1)+IF($S$6=aux!$O$2,2)+IF($S$6=aux!$P$2,3)+IF($S$6=aux!$Q$2,4))*$C52</f>
        <v>56</v>
      </c>
      <c r="V52" s="15">
        <f>INDEX(aux!$N$3:$Q$4,MATCH(V$7,aux!$M$3:$M$4,0),IF($S$6=aux!$N$2,1)+IF($S$6=aux!$O$2,2)+IF($S$6=aux!$P$2,3)+IF($S$6=aux!$Q$2,4))*$D52</f>
        <v>73.142857142857139</v>
      </c>
    </row>
    <row r="53" spans="2:22" x14ac:dyDescent="0.25">
      <c r="B53" s="14">
        <v>10</v>
      </c>
      <c r="C53" s="41">
        <f>INDEX(aux!$W$2:$W$3,MATCH($B$7,aux!$V$2:$V$3,0))*$B53/10+MAX(INDEX(aux!$K$2:$K$3,MATCH(C$7,aux!$I$2:$I$3,0))*(IF(C$8=aux!$F$2,aux!$F$3,aux!$G$3))*INDEX(aux!$B$3:$C$7,MATCH($B$47,aux!$A$3:$A$7,0),(IF($B$6=aux!$B$2,1,2)))*($B53/10)^2,INDEX(aux!$K$2:$K$3,MATCH(C$7,aux!$I$2:$I$3,0))*VALUE(RIGHT($B$6,3))/(IF(C$8=aux!$F$2,aux!$F$4,aux!$G$4))*$B53/10,10*$B53/10,15)</f>
        <v>35</v>
      </c>
      <c r="D53" s="5">
        <f>INDEX(aux!$W$2:$W$3,MATCH($B$7,aux!$V$2:$V$3,0))*$B53/10+MAX(INDEX(aux!$K$2:$K$3,MATCH(D$7,aux!$I$2:$I$3,0))*(IF(D$8=aux!$F$2,aux!$F$3,aux!$G$3))*INDEX(aux!$B$3:$C$7,MATCH($B$47,aux!$A$3:$A$7,0),(IF($B$6=aux!$B$2,1,2)))*($B53/10)^2,INDEX(aux!$K$2:$K$3,MATCH(D$7,aux!$I$2:$I$3,0))*VALUE(RIGHT($B$6,3))/(IF(D$8=aux!$F$2,aux!$F$4,aux!$G$4))*$B53/10,10*$B53/10,15)</f>
        <v>45.714285714285715</v>
      </c>
      <c r="E53" s="5">
        <f>INDEX(aux!$W$2:$W$3,MATCH($B$7,aux!$V$2:$V$3,0))*$B53/10+MAX(INDEX(aux!$K$2:$K$3,MATCH(E$7,aux!$I$2:$I$3,0))*(IF(E$8=aux!$F$2,aux!$F$3,aux!$G$3))*INDEX(aux!$B$3:$C$7,MATCH($B$47,aux!$A$3:$A$7,0),(IF($B$6=aux!$B$2,1,2)))*($B53/10)^2,INDEX(aux!$K$2:$K$3,MATCH(E$7,aux!$I$2:$I$3,0))*VALUE(RIGHT($B$6,3))/(IF(E$8=aux!$F$2,aux!$F$4,aux!$G$4))*$B53/10,10*$B53/10,15)</f>
        <v>27.5</v>
      </c>
      <c r="F53" s="34">
        <f>INDEX(aux!$W$2:$W$3,MATCH($B$7,aux!$V$2:$V$3,0))*$B53/10+MAX(INDEX(aux!$K$2:$K$3,MATCH(F$7,aux!$I$2:$I$3,0))*(IF(F$8=aux!$F$2,aux!$F$3,aux!$G$3))*INDEX(aux!$B$3:$C$7,MATCH($B$47,aux!$A$3:$A$7,0),(IF($B$6=aux!$B$2,1,2)))*($B53/10)^2,INDEX(aux!$K$2:$K$3,MATCH(F$7,aux!$I$2:$I$3,0))*VALUE(RIGHT($B$6,3))/(IF(F$8=aux!$F$2,aux!$F$4,aux!$G$4))*$B53/10,10*$B53/10,15)</f>
        <v>35</v>
      </c>
      <c r="G53" s="9">
        <f>INDEX(aux!$N$3:$Q$4,MATCH(G$7,aux!$M$3:$M$4,0),IF($G$6=aux!$N$2,1)+IF($G$6=aux!$O$2,2)+IF($G$6=aux!$P$2,3)+IF($G$6=aux!$Q$2,4))*$C53</f>
        <v>35</v>
      </c>
      <c r="H53" s="9">
        <f>INDEX(aux!$N$3:$Q$4,MATCH(H$7,aux!$M$3:$M$4,0),IF($G$6=aux!$N$2,1)+IF($G$6=aux!$O$2,2)+IF($G$6=aux!$P$2,3)+IF($G$6=aux!$Q$2,4))*$D53</f>
        <v>45.714285714285715</v>
      </c>
      <c r="I53" s="9">
        <f>INDEX(aux!$N$3:$Q$4,MATCH(I$7,aux!$M$3:$M$4,0),IF($G$6=aux!$N$2,1)+IF($G$6=aux!$O$2,2)+IF($G$6=aux!$P$2,3)+IF($G$6=aux!$Q$2,4))*$C53</f>
        <v>35</v>
      </c>
      <c r="J53" s="37">
        <f>INDEX(aux!$N$3:$Q$4,MATCH(J$7,aux!$M$3:$M$4,0),IF($G$6=aux!$N$2,1)+IF($G$6=aux!$O$2,2)+IF($G$6=aux!$P$2,3)+IF($G$6=aux!$Q$2,4))*$D53</f>
        <v>45.714285714285715</v>
      </c>
      <c r="K53" s="9">
        <f>INDEX(aux!$N$3:$Q$4,MATCH(K$7,aux!$M$3:$M$4,0),IF($K$6=aux!$N$2,1)+IF($K$6=aux!$O$2,2)+IF($K$6=aux!$P$2,3)+IF($K$6=aux!$Q$2,4))*$C53</f>
        <v>42</v>
      </c>
      <c r="L53" s="9">
        <f>INDEX(aux!$N$3:$Q$4,MATCH(L$7,aux!$M$3:$M$4,0),IF($K$6=aux!$N$2,1)+IF($K$6=aux!$O$2,2)+IF($K$6=aux!$P$2,3)+IF($K$6=aux!$Q$2,4))*$D53</f>
        <v>54.857142857142854</v>
      </c>
      <c r="M53" s="9">
        <f>INDEX(aux!$N$3:$Q$4,MATCH(M$7,aux!$M$3:$M$4,0),IF($K$6=aux!$N$2,1)+IF($K$6=aux!$O$2,2)+IF($K$6=aux!$P$2,3)+IF($K$6=aux!$Q$2,4))*$C53</f>
        <v>56</v>
      </c>
      <c r="N53" s="37">
        <f>INDEX(aux!$N$3:$Q$4,MATCH(N$7,aux!$M$3:$M$4,0),IF($K$6=aux!$N$2,1)+IF($K$6=aux!$O$2,2)+IF($K$6=aux!$P$2,3)+IF($K$6=aux!$Q$2,4))*$D53</f>
        <v>73.142857142857153</v>
      </c>
      <c r="O53" s="9">
        <f>INDEX(aux!$N$3:$Q$4,MATCH(O$7,aux!$M$3:$M$4,0),IF($O$6=aux!$N$2,1)+IF($O$6=aux!$O$2,2)+IF($O$6=aux!$P$2,3)+IF($O$6=aux!$Q$2,4))*$C53</f>
        <v>45.5</v>
      </c>
      <c r="P53" s="9">
        <f>INDEX(aux!$N$3:$Q$4,MATCH(P$7,aux!$M$3:$M$4,0),IF($O$6=aux!$N$2,1)+IF($O$6=aux!$O$2,2)+IF($O$6=aux!$P$2,3)+IF($O$6=aux!$Q$2,4))*$D53</f>
        <v>59.428571428571431</v>
      </c>
      <c r="Q53" s="9">
        <f>INDEX(aux!$N$3:$Q$4,MATCH(Q$7,aux!$M$3:$M$4,0),IF($O$6=aux!$N$2,1)+IF($O$6=aux!$O$2,2)+IF($O$6=aux!$P$2,3)+IF($O$6=aux!$Q$2,4))*$C53</f>
        <v>63</v>
      </c>
      <c r="R53" s="37">
        <f>INDEX(aux!$N$3:$Q$4,MATCH(R$7,aux!$M$3:$M$4,0),IF($O$6=aux!$N$2,1)+IF($O$6=aux!$O$2,2)+IF($O$6=aux!$P$2,3)+IF($O$6=aux!$Q$2,4))*$D53</f>
        <v>82.285714285714292</v>
      </c>
      <c r="S53" s="9">
        <f>INDEX(aux!$N$3:$Q$4,MATCH(S$7,aux!$M$3:$M$4,0),IF($S$6=aux!$N$2,1)+IF($S$6=aux!$O$2,2)+IF($S$6=aux!$P$2,3)+IF($S$6=aux!$Q$2,4))*$C53</f>
        <v>49</v>
      </c>
      <c r="T53" s="9">
        <f>INDEX(aux!$N$3:$Q$4,MATCH(T$7,aux!$M$3:$M$4,0),IF($S$6=aux!$N$2,1)+IF($S$6=aux!$O$2,2)+IF($S$6=aux!$P$2,3)+IF($S$6=aux!$Q$2,4))*$D53</f>
        <v>64</v>
      </c>
      <c r="U53" s="9">
        <f>INDEX(aux!$N$3:$Q$4,MATCH(U$7,aux!$M$3:$M$4,0),IF($S$6=aux!$N$2,1)+IF($S$6=aux!$O$2,2)+IF($S$6=aux!$P$2,3)+IF($S$6=aux!$Q$2,4))*$C53</f>
        <v>70</v>
      </c>
      <c r="V53" s="15">
        <f>INDEX(aux!$N$3:$Q$4,MATCH(V$7,aux!$M$3:$M$4,0),IF($S$6=aux!$N$2,1)+IF($S$6=aux!$O$2,2)+IF($S$6=aux!$P$2,3)+IF($S$6=aux!$Q$2,4))*$D53</f>
        <v>91.428571428571431</v>
      </c>
    </row>
    <row r="54" spans="2:22" x14ac:dyDescent="0.25">
      <c r="B54" s="14">
        <v>12</v>
      </c>
      <c r="C54" s="41">
        <f>INDEX(aux!$W$2:$W$3,MATCH($B$7,aux!$V$2:$V$3,0))*$B54/10+MAX(INDEX(aux!$K$2:$K$3,MATCH(C$7,aux!$I$2:$I$3,0))*(IF(C$8=aux!$F$2,aux!$F$3,aux!$G$3))*INDEX(aux!$B$3:$C$7,MATCH($B$47,aux!$A$3:$A$7,0),(IF($B$6=aux!$B$2,1,2)))*($B54/10)^2,INDEX(aux!$K$2:$K$3,MATCH(C$7,aux!$I$2:$I$3,0))*VALUE(RIGHT($B$6,3))/(IF(C$8=aux!$F$2,aux!$F$4,aux!$G$4))*$B54/10,10*$B54/10,15)</f>
        <v>42</v>
      </c>
      <c r="D54" s="5">
        <f>INDEX(aux!$W$2:$W$3,MATCH($B$7,aux!$V$2:$V$3,0))*$B54/10+MAX(INDEX(aux!$K$2:$K$3,MATCH(D$7,aux!$I$2:$I$3,0))*(IF(D$8=aux!$F$2,aux!$F$3,aux!$G$3))*INDEX(aux!$B$3:$C$7,MATCH($B$47,aux!$A$3:$A$7,0),(IF($B$6=aux!$B$2,1,2)))*($B54/10)^2,INDEX(aux!$K$2:$K$3,MATCH(D$7,aux!$I$2:$I$3,0))*VALUE(RIGHT($B$6,3))/(IF(D$8=aux!$F$2,aux!$F$4,aux!$G$4))*$B54/10,10*$B54/10,15)</f>
        <v>54.857142857142854</v>
      </c>
      <c r="E54" s="5">
        <f>INDEX(aux!$W$2:$W$3,MATCH($B$7,aux!$V$2:$V$3,0))*$B54/10+MAX(INDEX(aux!$K$2:$K$3,MATCH(E$7,aux!$I$2:$I$3,0))*(IF(E$8=aux!$F$2,aux!$F$3,aux!$G$3))*INDEX(aux!$B$3:$C$7,MATCH($B$47,aux!$A$3:$A$7,0),(IF($B$6=aux!$B$2,1,2)))*($B54/10)^2,INDEX(aux!$K$2:$K$3,MATCH(E$7,aux!$I$2:$I$3,0))*VALUE(RIGHT($B$6,3))/(IF(E$8=aux!$F$2,aux!$F$4,aux!$G$4))*$B54/10,10*$B54/10,15)</f>
        <v>33</v>
      </c>
      <c r="F54" s="34">
        <f>INDEX(aux!$W$2:$W$3,MATCH($B$7,aux!$V$2:$V$3,0))*$B54/10+MAX(INDEX(aux!$K$2:$K$3,MATCH(F$7,aux!$I$2:$I$3,0))*(IF(F$8=aux!$F$2,aux!$F$3,aux!$G$3))*INDEX(aux!$B$3:$C$7,MATCH($B$47,aux!$A$3:$A$7,0),(IF($B$6=aux!$B$2,1,2)))*($B54/10)^2,INDEX(aux!$K$2:$K$3,MATCH(F$7,aux!$I$2:$I$3,0))*VALUE(RIGHT($B$6,3))/(IF(F$8=aux!$F$2,aux!$F$4,aux!$G$4))*$B54/10,10*$B54/10,15)</f>
        <v>42</v>
      </c>
      <c r="G54" s="9">
        <f>INDEX(aux!$N$3:$Q$4,MATCH(G$7,aux!$M$3:$M$4,0),IF($G$6=aux!$N$2,1)+IF($G$6=aux!$O$2,2)+IF($G$6=aux!$P$2,3)+IF($G$6=aux!$Q$2,4))*$C54</f>
        <v>42</v>
      </c>
      <c r="H54" s="9">
        <f>INDEX(aux!$N$3:$Q$4,MATCH(H$7,aux!$M$3:$M$4,0),IF($G$6=aux!$N$2,1)+IF($G$6=aux!$O$2,2)+IF($G$6=aux!$P$2,3)+IF($G$6=aux!$Q$2,4))*$D54</f>
        <v>54.857142857142854</v>
      </c>
      <c r="I54" s="9">
        <f>INDEX(aux!$N$3:$Q$4,MATCH(I$7,aux!$M$3:$M$4,0),IF($G$6=aux!$N$2,1)+IF($G$6=aux!$O$2,2)+IF($G$6=aux!$P$2,3)+IF($G$6=aux!$Q$2,4))*$C54</f>
        <v>42</v>
      </c>
      <c r="J54" s="37">
        <f>INDEX(aux!$N$3:$Q$4,MATCH(J$7,aux!$M$3:$M$4,0),IF($G$6=aux!$N$2,1)+IF($G$6=aux!$O$2,2)+IF($G$6=aux!$P$2,3)+IF($G$6=aux!$Q$2,4))*$D54</f>
        <v>54.857142857142854</v>
      </c>
      <c r="K54" s="9">
        <f>INDEX(aux!$N$3:$Q$4,MATCH(K$7,aux!$M$3:$M$4,0),IF($K$6=aux!$N$2,1)+IF($K$6=aux!$O$2,2)+IF($K$6=aux!$P$2,3)+IF($K$6=aux!$Q$2,4))*$C54</f>
        <v>50.4</v>
      </c>
      <c r="L54" s="9">
        <f>INDEX(aux!$N$3:$Q$4,MATCH(L$7,aux!$M$3:$M$4,0),IF($K$6=aux!$N$2,1)+IF($K$6=aux!$O$2,2)+IF($K$6=aux!$P$2,3)+IF($K$6=aux!$Q$2,4))*$D54</f>
        <v>65.828571428571422</v>
      </c>
      <c r="M54" s="9">
        <f>INDEX(aux!$N$3:$Q$4,MATCH(M$7,aux!$M$3:$M$4,0),IF($K$6=aux!$N$2,1)+IF($K$6=aux!$O$2,2)+IF($K$6=aux!$P$2,3)+IF($K$6=aux!$Q$2,4))*$C54</f>
        <v>67.2</v>
      </c>
      <c r="N54" s="37">
        <f>INDEX(aux!$N$3:$Q$4,MATCH(N$7,aux!$M$3:$M$4,0),IF($K$6=aux!$N$2,1)+IF($K$6=aux!$O$2,2)+IF($K$6=aux!$P$2,3)+IF($K$6=aux!$Q$2,4))*$D54</f>
        <v>87.771428571428572</v>
      </c>
      <c r="O54" s="9">
        <f>INDEX(aux!$N$3:$Q$4,MATCH(O$7,aux!$M$3:$M$4,0),IF($O$6=aux!$N$2,1)+IF($O$6=aux!$O$2,2)+IF($O$6=aux!$P$2,3)+IF($O$6=aux!$Q$2,4))*$C54</f>
        <v>54.6</v>
      </c>
      <c r="P54" s="9">
        <f>INDEX(aux!$N$3:$Q$4,MATCH(P$7,aux!$M$3:$M$4,0),IF($O$6=aux!$N$2,1)+IF($O$6=aux!$O$2,2)+IF($O$6=aux!$P$2,3)+IF($O$6=aux!$Q$2,4))*$D54</f>
        <v>71.314285714285717</v>
      </c>
      <c r="Q54" s="9">
        <f>INDEX(aux!$N$3:$Q$4,MATCH(Q$7,aux!$M$3:$M$4,0),IF($O$6=aux!$N$2,1)+IF($O$6=aux!$O$2,2)+IF($O$6=aux!$P$2,3)+IF($O$6=aux!$Q$2,4))*$C54</f>
        <v>75.600000000000009</v>
      </c>
      <c r="R54" s="37">
        <f>INDEX(aux!$N$3:$Q$4,MATCH(R$7,aux!$M$3:$M$4,0),IF($O$6=aux!$N$2,1)+IF($O$6=aux!$O$2,2)+IF($O$6=aux!$P$2,3)+IF($O$6=aux!$Q$2,4))*$D54</f>
        <v>98.742857142857133</v>
      </c>
      <c r="S54" s="9">
        <f>INDEX(aux!$N$3:$Q$4,MATCH(S$7,aux!$M$3:$M$4,0),IF($S$6=aux!$N$2,1)+IF($S$6=aux!$O$2,2)+IF($S$6=aux!$P$2,3)+IF($S$6=aux!$Q$2,4))*$C54</f>
        <v>58.8</v>
      </c>
      <c r="T54" s="9">
        <f>INDEX(aux!$N$3:$Q$4,MATCH(T$7,aux!$M$3:$M$4,0),IF($S$6=aux!$N$2,1)+IF($S$6=aux!$O$2,2)+IF($S$6=aux!$P$2,3)+IF($S$6=aux!$Q$2,4))*$D54</f>
        <v>76.8</v>
      </c>
      <c r="U54" s="9">
        <f>INDEX(aux!$N$3:$Q$4,MATCH(U$7,aux!$M$3:$M$4,0),IF($S$6=aux!$N$2,1)+IF($S$6=aux!$O$2,2)+IF($S$6=aux!$P$2,3)+IF($S$6=aux!$Q$2,4))*$C54</f>
        <v>84</v>
      </c>
      <c r="V54" s="15">
        <f>INDEX(aux!$N$3:$Q$4,MATCH(V$7,aux!$M$3:$M$4,0),IF($S$6=aux!$N$2,1)+IF($S$6=aux!$O$2,2)+IF($S$6=aux!$P$2,3)+IF($S$6=aux!$Q$2,4))*$D54</f>
        <v>109.71428571428571</v>
      </c>
    </row>
    <row r="55" spans="2:22" x14ac:dyDescent="0.25">
      <c r="B55" s="14">
        <v>14</v>
      </c>
      <c r="C55" s="41">
        <f>INDEX(aux!$W$2:$W$3,MATCH($B$7,aux!$V$2:$V$3,0))*$B55/10+MAX(INDEX(aux!$K$2:$K$3,MATCH(C$7,aux!$I$2:$I$3,0))*(IF(C$8=aux!$F$2,aux!$F$3,aux!$G$3))*INDEX(aux!$B$3:$C$7,MATCH($B$47,aux!$A$3:$A$7,0),(IF($B$6=aux!$B$2,1,2)))*($B55/10)^2,INDEX(aux!$K$2:$K$3,MATCH(C$7,aux!$I$2:$I$3,0))*VALUE(RIGHT($B$6,3))/(IF(C$8=aux!$F$2,aux!$F$4,aux!$G$4))*$B55/10,10*$B55/10,15)</f>
        <v>49</v>
      </c>
      <c r="D55" s="5">
        <f>INDEX(aux!$W$2:$W$3,MATCH($B$7,aux!$V$2:$V$3,0))*$B55/10+MAX(INDEX(aux!$K$2:$K$3,MATCH(D$7,aux!$I$2:$I$3,0))*(IF(D$8=aux!$F$2,aux!$F$3,aux!$G$3))*INDEX(aux!$B$3:$C$7,MATCH($B$47,aux!$A$3:$A$7,0),(IF($B$6=aux!$B$2,1,2)))*($B55/10)^2,INDEX(aux!$K$2:$K$3,MATCH(D$7,aux!$I$2:$I$3,0))*VALUE(RIGHT($B$6,3))/(IF(D$8=aux!$F$2,aux!$F$4,aux!$G$4))*$B55/10,10*$B55/10,15)</f>
        <v>64</v>
      </c>
      <c r="E55" s="5">
        <f>INDEX(aux!$W$2:$W$3,MATCH($B$7,aux!$V$2:$V$3,0))*$B55/10+MAX(INDEX(aux!$K$2:$K$3,MATCH(E$7,aux!$I$2:$I$3,0))*(IF(E$8=aux!$F$2,aux!$F$3,aux!$G$3))*INDEX(aux!$B$3:$C$7,MATCH($B$47,aux!$A$3:$A$7,0),(IF($B$6=aux!$B$2,1,2)))*($B55/10)^2,INDEX(aux!$K$2:$K$3,MATCH(E$7,aux!$I$2:$I$3,0))*VALUE(RIGHT($B$6,3))/(IF(E$8=aux!$F$2,aux!$F$4,aux!$G$4))*$B55/10,10*$B55/10,15)</f>
        <v>38.5</v>
      </c>
      <c r="F55" s="34">
        <f>INDEX(aux!$W$2:$W$3,MATCH($B$7,aux!$V$2:$V$3,0))*$B55/10+MAX(INDEX(aux!$K$2:$K$3,MATCH(F$7,aux!$I$2:$I$3,0))*(IF(F$8=aux!$F$2,aux!$F$3,aux!$G$3))*INDEX(aux!$B$3:$C$7,MATCH($B$47,aux!$A$3:$A$7,0),(IF($B$6=aux!$B$2,1,2)))*($B55/10)^2,INDEX(aux!$K$2:$K$3,MATCH(F$7,aux!$I$2:$I$3,0))*VALUE(RIGHT($B$6,3))/(IF(F$8=aux!$F$2,aux!$F$4,aux!$G$4))*$B55/10,10*$B55/10,15)</f>
        <v>49</v>
      </c>
      <c r="G55" s="9">
        <f>INDEX(aux!$N$3:$Q$4,MATCH(G$7,aux!$M$3:$M$4,0),IF($G$6=aux!$N$2,1)+IF($G$6=aux!$O$2,2)+IF($G$6=aux!$P$2,3)+IF($G$6=aux!$Q$2,4))*$C55</f>
        <v>49</v>
      </c>
      <c r="H55" s="9">
        <f>INDEX(aux!$N$3:$Q$4,MATCH(H$7,aux!$M$3:$M$4,0),IF($G$6=aux!$N$2,1)+IF($G$6=aux!$O$2,2)+IF($G$6=aux!$P$2,3)+IF($G$6=aux!$Q$2,4))*$D55</f>
        <v>64</v>
      </c>
      <c r="I55" s="9">
        <f>INDEX(aux!$N$3:$Q$4,MATCH(I$7,aux!$M$3:$M$4,0),IF($G$6=aux!$N$2,1)+IF($G$6=aux!$O$2,2)+IF($G$6=aux!$P$2,3)+IF($G$6=aux!$Q$2,4))*$C55</f>
        <v>49</v>
      </c>
      <c r="J55" s="37">
        <f>INDEX(aux!$N$3:$Q$4,MATCH(J$7,aux!$M$3:$M$4,0),IF($G$6=aux!$N$2,1)+IF($G$6=aux!$O$2,2)+IF($G$6=aux!$P$2,3)+IF($G$6=aux!$Q$2,4))*$D55</f>
        <v>64</v>
      </c>
      <c r="K55" s="9">
        <f>INDEX(aux!$N$3:$Q$4,MATCH(K$7,aux!$M$3:$M$4,0),IF($K$6=aux!$N$2,1)+IF($K$6=aux!$O$2,2)+IF($K$6=aux!$P$2,3)+IF($K$6=aux!$Q$2,4))*$C55</f>
        <v>58.8</v>
      </c>
      <c r="L55" s="9">
        <f>INDEX(aux!$N$3:$Q$4,MATCH(L$7,aux!$M$3:$M$4,0),IF($K$6=aux!$N$2,1)+IF($K$6=aux!$O$2,2)+IF($K$6=aux!$P$2,3)+IF($K$6=aux!$Q$2,4))*$D55</f>
        <v>76.8</v>
      </c>
      <c r="M55" s="9">
        <f>INDEX(aux!$N$3:$Q$4,MATCH(M$7,aux!$M$3:$M$4,0),IF($K$6=aux!$N$2,1)+IF($K$6=aux!$O$2,2)+IF($K$6=aux!$P$2,3)+IF($K$6=aux!$Q$2,4))*$C55</f>
        <v>78.400000000000006</v>
      </c>
      <c r="N55" s="37">
        <f>INDEX(aux!$N$3:$Q$4,MATCH(N$7,aux!$M$3:$M$4,0),IF($K$6=aux!$N$2,1)+IF($K$6=aux!$O$2,2)+IF($K$6=aux!$P$2,3)+IF($K$6=aux!$Q$2,4))*$D55</f>
        <v>102.4</v>
      </c>
      <c r="O55" s="9">
        <f>INDEX(aux!$N$3:$Q$4,MATCH(O$7,aux!$M$3:$M$4,0),IF($O$6=aux!$N$2,1)+IF($O$6=aux!$O$2,2)+IF($O$6=aux!$P$2,3)+IF($O$6=aux!$Q$2,4))*$C55</f>
        <v>63.7</v>
      </c>
      <c r="P55" s="9">
        <f>INDEX(aux!$N$3:$Q$4,MATCH(P$7,aux!$M$3:$M$4,0),IF($O$6=aux!$N$2,1)+IF($O$6=aux!$O$2,2)+IF($O$6=aux!$P$2,3)+IF($O$6=aux!$Q$2,4))*$D55</f>
        <v>83.2</v>
      </c>
      <c r="Q55" s="9">
        <f>INDEX(aux!$N$3:$Q$4,MATCH(Q$7,aux!$M$3:$M$4,0),IF($O$6=aux!$N$2,1)+IF($O$6=aux!$O$2,2)+IF($O$6=aux!$P$2,3)+IF($O$6=aux!$Q$2,4))*$C55</f>
        <v>88.2</v>
      </c>
      <c r="R55" s="37">
        <f>INDEX(aux!$N$3:$Q$4,MATCH(R$7,aux!$M$3:$M$4,0),IF($O$6=aux!$N$2,1)+IF($O$6=aux!$O$2,2)+IF($O$6=aux!$P$2,3)+IF($O$6=aux!$Q$2,4))*$D55</f>
        <v>115.2</v>
      </c>
      <c r="S55" s="9">
        <f>INDEX(aux!$N$3:$Q$4,MATCH(S$7,aux!$M$3:$M$4,0),IF($S$6=aux!$N$2,1)+IF($S$6=aux!$O$2,2)+IF($S$6=aux!$P$2,3)+IF($S$6=aux!$Q$2,4))*$C55</f>
        <v>68.599999999999994</v>
      </c>
      <c r="T55" s="9">
        <f>INDEX(aux!$N$3:$Q$4,MATCH(T$7,aux!$M$3:$M$4,0),IF($S$6=aux!$N$2,1)+IF($S$6=aux!$O$2,2)+IF($S$6=aux!$P$2,3)+IF($S$6=aux!$Q$2,4))*$D55</f>
        <v>89.6</v>
      </c>
      <c r="U55" s="9">
        <f>INDEX(aux!$N$3:$Q$4,MATCH(U$7,aux!$M$3:$M$4,0),IF($S$6=aux!$N$2,1)+IF($S$6=aux!$O$2,2)+IF($S$6=aux!$P$2,3)+IF($S$6=aux!$Q$2,4))*$C55</f>
        <v>98</v>
      </c>
      <c r="V55" s="15">
        <f>INDEX(aux!$N$3:$Q$4,MATCH(V$7,aux!$M$3:$M$4,0),IF($S$6=aux!$N$2,1)+IF($S$6=aux!$O$2,2)+IF($S$6=aux!$P$2,3)+IF($S$6=aux!$Q$2,4))*$D55</f>
        <v>128</v>
      </c>
    </row>
    <row r="56" spans="2:22" x14ac:dyDescent="0.25">
      <c r="B56" s="14">
        <v>16</v>
      </c>
      <c r="C56" s="41">
        <f>INDEX(aux!$W$2:$W$3,MATCH($B$7,aux!$V$2:$V$3,0))*$B56/10+MAX(INDEX(aux!$K$2:$K$3,MATCH(C$7,aux!$I$2:$I$3,0))*(IF(C$8=aux!$F$2,aux!$F$3,aux!$G$3))*INDEX(aux!$B$3:$C$7,MATCH($B$47,aux!$A$3:$A$7,0),(IF($B$6=aux!$B$2,1,2)))*($B56/10)^2,INDEX(aux!$K$2:$K$3,MATCH(C$7,aux!$I$2:$I$3,0))*VALUE(RIGHT($B$6,3))/(IF(C$8=aux!$F$2,aux!$F$4,aux!$G$4))*$B56/10,10*$B56/10,15)</f>
        <v>56</v>
      </c>
      <c r="D56" s="5">
        <f>INDEX(aux!$W$2:$W$3,MATCH($B$7,aux!$V$2:$V$3,0))*$B56/10+MAX(INDEX(aux!$K$2:$K$3,MATCH(D$7,aux!$I$2:$I$3,0))*(IF(D$8=aux!$F$2,aux!$F$3,aux!$G$3))*INDEX(aux!$B$3:$C$7,MATCH($B$47,aux!$A$3:$A$7,0),(IF($B$6=aux!$B$2,1,2)))*($B56/10)^2,INDEX(aux!$K$2:$K$3,MATCH(D$7,aux!$I$2:$I$3,0))*VALUE(RIGHT($B$6,3))/(IF(D$8=aux!$F$2,aux!$F$4,aux!$G$4))*$B56/10,10*$B56/10,15)</f>
        <v>73.142857142857139</v>
      </c>
      <c r="E56" s="5">
        <f>INDEX(aux!$W$2:$W$3,MATCH($B$7,aux!$V$2:$V$3,0))*$B56/10+MAX(INDEX(aux!$K$2:$K$3,MATCH(E$7,aux!$I$2:$I$3,0))*(IF(E$8=aux!$F$2,aux!$F$3,aux!$G$3))*INDEX(aux!$B$3:$C$7,MATCH($B$47,aux!$A$3:$A$7,0),(IF($B$6=aux!$B$2,1,2)))*($B56/10)^2,INDEX(aux!$K$2:$K$3,MATCH(E$7,aux!$I$2:$I$3,0))*VALUE(RIGHT($B$6,3))/(IF(E$8=aux!$F$2,aux!$F$4,aux!$G$4))*$B56/10,10*$B56/10,15)</f>
        <v>44</v>
      </c>
      <c r="F56" s="34">
        <f>INDEX(aux!$W$2:$W$3,MATCH($B$7,aux!$V$2:$V$3,0))*$B56/10+MAX(INDEX(aux!$K$2:$K$3,MATCH(F$7,aux!$I$2:$I$3,0))*(IF(F$8=aux!$F$2,aux!$F$3,aux!$G$3))*INDEX(aux!$B$3:$C$7,MATCH($B$47,aux!$A$3:$A$7,0),(IF($B$6=aux!$B$2,1,2)))*($B56/10)^2,INDEX(aux!$K$2:$K$3,MATCH(F$7,aux!$I$2:$I$3,0))*VALUE(RIGHT($B$6,3))/(IF(F$8=aux!$F$2,aux!$F$4,aux!$G$4))*$B56/10,10*$B56/10,15)</f>
        <v>56</v>
      </c>
      <c r="G56" s="9">
        <f>INDEX(aux!$N$3:$Q$4,MATCH(G$7,aux!$M$3:$M$4,0),IF($G$6=aux!$N$2,1)+IF($G$6=aux!$O$2,2)+IF($G$6=aux!$P$2,3)+IF($G$6=aux!$Q$2,4))*$C56</f>
        <v>56</v>
      </c>
      <c r="H56" s="9">
        <f>INDEX(aux!$N$3:$Q$4,MATCH(H$7,aux!$M$3:$M$4,0),IF($G$6=aux!$N$2,1)+IF($G$6=aux!$O$2,2)+IF($G$6=aux!$P$2,3)+IF($G$6=aux!$Q$2,4))*$D56</f>
        <v>73.142857142857139</v>
      </c>
      <c r="I56" s="9">
        <f>INDEX(aux!$N$3:$Q$4,MATCH(I$7,aux!$M$3:$M$4,0),IF($G$6=aux!$N$2,1)+IF($G$6=aux!$O$2,2)+IF($G$6=aux!$P$2,3)+IF($G$6=aux!$Q$2,4))*$C56</f>
        <v>56</v>
      </c>
      <c r="J56" s="37">
        <f>INDEX(aux!$N$3:$Q$4,MATCH(J$7,aux!$M$3:$M$4,0),IF($G$6=aux!$N$2,1)+IF($G$6=aux!$O$2,2)+IF($G$6=aux!$P$2,3)+IF($G$6=aux!$Q$2,4))*$D56</f>
        <v>73.142857142857139</v>
      </c>
      <c r="K56" s="9">
        <f>INDEX(aux!$N$3:$Q$4,MATCH(K$7,aux!$M$3:$M$4,0),IF($K$6=aux!$N$2,1)+IF($K$6=aux!$O$2,2)+IF($K$6=aux!$P$2,3)+IF($K$6=aux!$Q$2,4))*$C56</f>
        <v>67.2</v>
      </c>
      <c r="L56" s="9">
        <f>INDEX(aux!$N$3:$Q$4,MATCH(L$7,aux!$M$3:$M$4,0),IF($K$6=aux!$N$2,1)+IF($K$6=aux!$O$2,2)+IF($K$6=aux!$P$2,3)+IF($K$6=aux!$Q$2,4))*$D56</f>
        <v>87.771428571428558</v>
      </c>
      <c r="M56" s="9">
        <f>INDEX(aux!$N$3:$Q$4,MATCH(M$7,aux!$M$3:$M$4,0),IF($K$6=aux!$N$2,1)+IF($K$6=aux!$O$2,2)+IF($K$6=aux!$P$2,3)+IF($K$6=aux!$Q$2,4))*$C56</f>
        <v>89.600000000000009</v>
      </c>
      <c r="N56" s="37">
        <f>INDEX(aux!$N$3:$Q$4,MATCH(N$7,aux!$M$3:$M$4,0),IF($K$6=aux!$N$2,1)+IF($K$6=aux!$O$2,2)+IF($K$6=aux!$P$2,3)+IF($K$6=aux!$Q$2,4))*$D56</f>
        <v>117.02857142857142</v>
      </c>
      <c r="O56" s="9">
        <f>INDEX(aux!$N$3:$Q$4,MATCH(O$7,aux!$M$3:$M$4,0),IF($O$6=aux!$N$2,1)+IF($O$6=aux!$O$2,2)+IF($O$6=aux!$P$2,3)+IF($O$6=aux!$Q$2,4))*$C56</f>
        <v>72.8</v>
      </c>
      <c r="P56" s="9">
        <f>INDEX(aux!$N$3:$Q$4,MATCH(P$7,aux!$M$3:$M$4,0),IF($O$6=aux!$N$2,1)+IF($O$6=aux!$O$2,2)+IF($O$6=aux!$P$2,3)+IF($O$6=aux!$Q$2,4))*$D56</f>
        <v>95.085714285714289</v>
      </c>
      <c r="Q56" s="9">
        <f>INDEX(aux!$N$3:$Q$4,MATCH(Q$7,aux!$M$3:$M$4,0),IF($O$6=aux!$N$2,1)+IF($O$6=aux!$O$2,2)+IF($O$6=aux!$P$2,3)+IF($O$6=aux!$Q$2,4))*$C56</f>
        <v>100.8</v>
      </c>
      <c r="R56" s="37">
        <f>INDEX(aux!$N$3:$Q$4,MATCH(R$7,aux!$M$3:$M$4,0),IF($O$6=aux!$N$2,1)+IF($O$6=aux!$O$2,2)+IF($O$6=aux!$P$2,3)+IF($O$6=aux!$Q$2,4))*$D56</f>
        <v>131.65714285714284</v>
      </c>
      <c r="S56" s="9">
        <f>INDEX(aux!$N$3:$Q$4,MATCH(S$7,aux!$M$3:$M$4,0),IF($S$6=aux!$N$2,1)+IF($S$6=aux!$O$2,2)+IF($S$6=aux!$P$2,3)+IF($S$6=aux!$Q$2,4))*$C56</f>
        <v>78.399999999999991</v>
      </c>
      <c r="T56" s="9">
        <f>INDEX(aux!$N$3:$Q$4,MATCH(T$7,aux!$M$3:$M$4,0),IF($S$6=aux!$N$2,1)+IF($S$6=aux!$O$2,2)+IF($S$6=aux!$P$2,3)+IF($S$6=aux!$Q$2,4))*$D56</f>
        <v>102.39999999999999</v>
      </c>
      <c r="U56" s="9">
        <f>INDEX(aux!$N$3:$Q$4,MATCH(U$7,aux!$M$3:$M$4,0),IF($S$6=aux!$N$2,1)+IF($S$6=aux!$O$2,2)+IF($S$6=aux!$P$2,3)+IF($S$6=aux!$Q$2,4))*$C56</f>
        <v>112</v>
      </c>
      <c r="V56" s="15">
        <f>INDEX(aux!$N$3:$Q$4,MATCH(V$7,aux!$M$3:$M$4,0),IF($S$6=aux!$N$2,1)+IF($S$6=aux!$O$2,2)+IF($S$6=aux!$P$2,3)+IF($S$6=aux!$Q$2,4))*$D56</f>
        <v>146.28571428571428</v>
      </c>
    </row>
    <row r="57" spans="2:22" x14ac:dyDescent="0.25">
      <c r="B57" s="14">
        <v>20</v>
      </c>
      <c r="C57" s="41">
        <f>INDEX(aux!$W$2:$W$3,MATCH($B$7,aux!$V$2:$V$3,0))*$B57/10+MAX(INDEX(aux!$K$2:$K$3,MATCH(C$7,aux!$I$2:$I$3,0))*(IF(C$8=aux!$F$2,aux!$F$3,aux!$G$3))*INDEX(aux!$B$3:$C$7,MATCH($B$47,aux!$A$3:$A$7,0),(IF($B$6=aux!$B$2,1,2)))*($B57/10)^2,INDEX(aux!$K$2:$K$3,MATCH(C$7,aux!$I$2:$I$3,0))*VALUE(RIGHT($B$6,3))/(IF(C$8=aux!$F$2,aux!$F$4,aux!$G$4))*$B57/10,10*$B57/10,15)</f>
        <v>70</v>
      </c>
      <c r="D57" s="5">
        <f>INDEX(aux!$W$2:$W$3,MATCH($B$7,aux!$V$2:$V$3,0))*$B57/10+MAX(INDEX(aux!$K$2:$K$3,MATCH(D$7,aux!$I$2:$I$3,0))*(IF(D$8=aux!$F$2,aux!$F$3,aux!$G$3))*INDEX(aux!$B$3:$C$7,MATCH($B$47,aux!$A$3:$A$7,0),(IF($B$6=aux!$B$2,1,2)))*($B57/10)^2,INDEX(aux!$K$2:$K$3,MATCH(D$7,aux!$I$2:$I$3,0))*VALUE(RIGHT($B$6,3))/(IF(D$8=aux!$F$2,aux!$F$4,aux!$G$4))*$B57/10,10*$B57/10,15)</f>
        <v>91.428571428571431</v>
      </c>
      <c r="E57" s="5">
        <f>INDEX(aux!$W$2:$W$3,MATCH($B$7,aux!$V$2:$V$3,0))*$B57/10+MAX(INDEX(aux!$K$2:$K$3,MATCH(E$7,aux!$I$2:$I$3,0))*(IF(E$8=aux!$F$2,aux!$F$3,aux!$G$3))*INDEX(aux!$B$3:$C$7,MATCH($B$47,aux!$A$3:$A$7,0),(IF($B$6=aux!$B$2,1,2)))*($B57/10)^2,INDEX(aux!$K$2:$K$3,MATCH(E$7,aux!$I$2:$I$3,0))*VALUE(RIGHT($B$6,3))/(IF(E$8=aux!$F$2,aux!$F$4,aux!$G$4))*$B57/10,10*$B57/10,15)</f>
        <v>55</v>
      </c>
      <c r="F57" s="34">
        <f>INDEX(aux!$W$2:$W$3,MATCH($B$7,aux!$V$2:$V$3,0))*$B57/10+MAX(INDEX(aux!$K$2:$K$3,MATCH(F$7,aux!$I$2:$I$3,0))*(IF(F$8=aux!$F$2,aux!$F$3,aux!$G$3))*INDEX(aux!$B$3:$C$7,MATCH($B$47,aux!$A$3:$A$7,0),(IF($B$6=aux!$B$2,1,2)))*($B57/10)^2,INDEX(aux!$K$2:$K$3,MATCH(F$7,aux!$I$2:$I$3,0))*VALUE(RIGHT($B$6,3))/(IF(F$8=aux!$F$2,aux!$F$4,aux!$G$4))*$B57/10,10*$B57/10,15)</f>
        <v>70</v>
      </c>
      <c r="G57" s="9">
        <f>INDEX(aux!$N$3:$Q$4,MATCH(G$7,aux!$M$3:$M$4,0),IF($G$6=aux!$N$2,1)+IF($G$6=aux!$O$2,2)+IF($G$6=aux!$P$2,3)+IF($G$6=aux!$Q$2,4))*$C57</f>
        <v>70</v>
      </c>
      <c r="H57" s="9">
        <f>INDEX(aux!$N$3:$Q$4,MATCH(H$7,aux!$M$3:$M$4,0),IF($G$6=aux!$N$2,1)+IF($G$6=aux!$O$2,2)+IF($G$6=aux!$P$2,3)+IF($G$6=aux!$Q$2,4))*$D57</f>
        <v>91.428571428571431</v>
      </c>
      <c r="I57" s="9">
        <f>INDEX(aux!$N$3:$Q$4,MATCH(I$7,aux!$M$3:$M$4,0),IF($G$6=aux!$N$2,1)+IF($G$6=aux!$O$2,2)+IF($G$6=aux!$P$2,3)+IF($G$6=aux!$Q$2,4))*$C57</f>
        <v>70</v>
      </c>
      <c r="J57" s="37">
        <f>INDEX(aux!$N$3:$Q$4,MATCH(J$7,aux!$M$3:$M$4,0),IF($G$6=aux!$N$2,1)+IF($G$6=aux!$O$2,2)+IF($G$6=aux!$P$2,3)+IF($G$6=aux!$Q$2,4))*$D57</f>
        <v>91.428571428571431</v>
      </c>
      <c r="K57" s="9">
        <f>INDEX(aux!$N$3:$Q$4,MATCH(K$7,aux!$M$3:$M$4,0),IF($K$6=aux!$N$2,1)+IF($K$6=aux!$O$2,2)+IF($K$6=aux!$P$2,3)+IF($K$6=aux!$Q$2,4))*$C57</f>
        <v>84</v>
      </c>
      <c r="L57" s="9">
        <f>INDEX(aux!$N$3:$Q$4,MATCH(L$7,aux!$M$3:$M$4,0),IF($K$6=aux!$N$2,1)+IF($K$6=aux!$O$2,2)+IF($K$6=aux!$P$2,3)+IF($K$6=aux!$Q$2,4))*$D57</f>
        <v>109.71428571428571</v>
      </c>
      <c r="M57" s="9">
        <f>INDEX(aux!$N$3:$Q$4,MATCH(M$7,aux!$M$3:$M$4,0),IF($K$6=aux!$N$2,1)+IF($K$6=aux!$O$2,2)+IF($K$6=aux!$P$2,3)+IF($K$6=aux!$Q$2,4))*$C57</f>
        <v>112</v>
      </c>
      <c r="N57" s="37">
        <f>INDEX(aux!$N$3:$Q$4,MATCH(N$7,aux!$M$3:$M$4,0),IF($K$6=aux!$N$2,1)+IF($K$6=aux!$O$2,2)+IF($K$6=aux!$P$2,3)+IF($K$6=aux!$Q$2,4))*$D57</f>
        <v>146.28571428571431</v>
      </c>
      <c r="O57" s="9">
        <f>INDEX(aux!$N$3:$Q$4,MATCH(O$7,aux!$M$3:$M$4,0),IF($O$6=aux!$N$2,1)+IF($O$6=aux!$O$2,2)+IF($O$6=aux!$P$2,3)+IF($O$6=aux!$Q$2,4))*$C57</f>
        <v>91</v>
      </c>
      <c r="P57" s="9">
        <f>INDEX(aux!$N$3:$Q$4,MATCH(P$7,aux!$M$3:$M$4,0),IF($O$6=aux!$N$2,1)+IF($O$6=aux!$O$2,2)+IF($O$6=aux!$P$2,3)+IF($O$6=aux!$Q$2,4))*$D57</f>
        <v>118.85714285714286</v>
      </c>
      <c r="Q57" s="9">
        <f>INDEX(aux!$N$3:$Q$4,MATCH(Q$7,aux!$M$3:$M$4,0),IF($O$6=aux!$N$2,1)+IF($O$6=aux!$O$2,2)+IF($O$6=aux!$P$2,3)+IF($O$6=aux!$Q$2,4))*$C57</f>
        <v>126</v>
      </c>
      <c r="R57" s="37">
        <f>INDEX(aux!$N$3:$Q$4,MATCH(R$7,aux!$M$3:$M$4,0),IF($O$6=aux!$N$2,1)+IF($O$6=aux!$O$2,2)+IF($O$6=aux!$P$2,3)+IF($O$6=aux!$Q$2,4))*$D57</f>
        <v>164.57142857142858</v>
      </c>
      <c r="S57" s="9">
        <f>INDEX(aux!$N$3:$Q$4,MATCH(S$7,aux!$M$3:$M$4,0),IF($S$6=aux!$N$2,1)+IF($S$6=aux!$O$2,2)+IF($S$6=aux!$P$2,3)+IF($S$6=aux!$Q$2,4))*$C57</f>
        <v>98</v>
      </c>
      <c r="T57" s="9">
        <f>INDEX(aux!$N$3:$Q$4,MATCH(T$7,aux!$M$3:$M$4,0),IF($S$6=aux!$N$2,1)+IF($S$6=aux!$O$2,2)+IF($S$6=aux!$P$2,3)+IF($S$6=aux!$Q$2,4))*$D57</f>
        <v>128</v>
      </c>
      <c r="U57" s="9">
        <f>INDEX(aux!$N$3:$Q$4,MATCH(U$7,aux!$M$3:$M$4,0),IF($S$6=aux!$N$2,1)+IF($S$6=aux!$O$2,2)+IF($S$6=aux!$P$2,3)+IF($S$6=aux!$Q$2,4))*$C57</f>
        <v>140</v>
      </c>
      <c r="V57" s="15">
        <f>INDEX(aux!$N$3:$Q$4,MATCH(V$7,aux!$M$3:$M$4,0),IF($S$6=aux!$N$2,1)+IF($S$6=aux!$O$2,2)+IF($S$6=aux!$P$2,3)+IF($S$6=aux!$Q$2,4))*$D57</f>
        <v>182.85714285714286</v>
      </c>
    </row>
    <row r="58" spans="2:22" x14ac:dyDescent="0.25">
      <c r="B58" s="14">
        <v>25</v>
      </c>
      <c r="C58" s="41">
        <f>INDEX(aux!$W$2:$W$3,MATCH($B$7,aux!$V$2:$V$3,0))*$B58/10+MAX(INDEX(aux!$K$2:$K$3,MATCH(C$7,aux!$I$2:$I$3,0))*(IF(C$8=aux!$F$2,aux!$F$3,aux!$G$3))*INDEX(aux!$B$3:$C$7,MATCH($B$47,aux!$A$3:$A$7,0),(IF($B$6=aux!$B$2,1,2)))*($B58/10)^2,INDEX(aux!$K$2:$K$3,MATCH(C$7,aux!$I$2:$I$3,0))*VALUE(RIGHT($B$6,3))/(IF(C$8=aux!$F$2,aux!$F$4,aux!$G$4))*$B58/10,10*$B58/10,15)</f>
        <v>93.75</v>
      </c>
      <c r="D58" s="5">
        <f>INDEX(aux!$W$2:$W$3,MATCH($B$7,aux!$V$2:$V$3,0))*$B58/10+MAX(INDEX(aux!$K$2:$K$3,MATCH(D$7,aux!$I$2:$I$3,0))*(IF(D$8=aux!$F$2,aux!$F$3,aux!$G$3))*INDEX(aux!$B$3:$C$7,MATCH($B$47,aux!$A$3:$A$7,0),(IF($B$6=aux!$B$2,1,2)))*($B58/10)^2,INDEX(aux!$K$2:$K$3,MATCH(D$7,aux!$I$2:$I$3,0))*VALUE(RIGHT($B$6,3))/(IF(D$8=aux!$F$2,aux!$F$4,aux!$G$4))*$B58/10,10*$B58/10,15)</f>
        <v>121.24999999999999</v>
      </c>
      <c r="E58" s="5">
        <f>INDEX(aux!$W$2:$W$3,MATCH($B$7,aux!$V$2:$V$3,0))*$B58/10+MAX(INDEX(aux!$K$2:$K$3,MATCH(E$7,aux!$I$2:$I$3,0))*(IF(E$8=aux!$F$2,aux!$F$3,aux!$G$3))*INDEX(aux!$B$3:$C$7,MATCH($B$47,aux!$A$3:$A$7,0),(IF($B$6=aux!$B$2,1,2)))*($B58/10)^2,INDEX(aux!$K$2:$K$3,MATCH(E$7,aux!$I$2:$I$3,0))*VALUE(RIGHT($B$6,3))/(IF(E$8=aux!$F$2,aux!$F$4,aux!$G$4))*$B58/10,10*$B58/10,15)</f>
        <v>73.125</v>
      </c>
      <c r="F58" s="34">
        <f>INDEX(aux!$W$2:$W$3,MATCH($B$7,aux!$V$2:$V$3,0))*$B58/10+MAX(INDEX(aux!$K$2:$K$3,MATCH(F$7,aux!$I$2:$I$3,0))*(IF(F$8=aux!$F$2,aux!$F$3,aux!$G$3))*INDEX(aux!$B$3:$C$7,MATCH($B$47,aux!$A$3:$A$7,0),(IF($B$6=aux!$B$2,1,2)))*($B58/10)^2,INDEX(aux!$K$2:$K$3,MATCH(F$7,aux!$I$2:$I$3,0))*VALUE(RIGHT($B$6,3))/(IF(F$8=aux!$F$2,aux!$F$4,aux!$G$4))*$B58/10,10*$B58/10,15)</f>
        <v>92.375</v>
      </c>
      <c r="G58" s="9">
        <f>INDEX(aux!$N$3:$Q$4,MATCH(G$7,aux!$M$3:$M$4,0),IF($G$6=aux!$N$2,1)+IF($G$6=aux!$O$2,2)+IF($G$6=aux!$P$2,3)+IF($G$6=aux!$Q$2,4))*$C58</f>
        <v>93.75</v>
      </c>
      <c r="H58" s="9">
        <f>INDEX(aux!$N$3:$Q$4,MATCH(H$7,aux!$M$3:$M$4,0),IF($G$6=aux!$N$2,1)+IF($G$6=aux!$O$2,2)+IF($G$6=aux!$P$2,3)+IF($G$6=aux!$Q$2,4))*$D58</f>
        <v>121.24999999999999</v>
      </c>
      <c r="I58" s="9">
        <f>INDEX(aux!$N$3:$Q$4,MATCH(I$7,aux!$M$3:$M$4,0),IF($G$6=aux!$N$2,1)+IF($G$6=aux!$O$2,2)+IF($G$6=aux!$P$2,3)+IF($G$6=aux!$Q$2,4))*$C58</f>
        <v>93.75</v>
      </c>
      <c r="J58" s="37">
        <f>INDEX(aux!$N$3:$Q$4,MATCH(J$7,aux!$M$3:$M$4,0),IF($G$6=aux!$N$2,1)+IF($G$6=aux!$O$2,2)+IF($G$6=aux!$P$2,3)+IF($G$6=aux!$Q$2,4))*$D58</f>
        <v>121.24999999999999</v>
      </c>
      <c r="K58" s="9">
        <f>INDEX(aux!$N$3:$Q$4,MATCH(K$7,aux!$M$3:$M$4,0),IF($K$6=aux!$N$2,1)+IF($K$6=aux!$O$2,2)+IF($K$6=aux!$P$2,3)+IF($K$6=aux!$Q$2,4))*$C58</f>
        <v>112.5</v>
      </c>
      <c r="L58" s="9">
        <f>INDEX(aux!$N$3:$Q$4,MATCH(L$7,aux!$M$3:$M$4,0),IF($K$6=aux!$N$2,1)+IF($K$6=aux!$O$2,2)+IF($K$6=aux!$P$2,3)+IF($K$6=aux!$Q$2,4))*$D58</f>
        <v>145.49999999999997</v>
      </c>
      <c r="M58" s="9">
        <f>INDEX(aux!$N$3:$Q$4,MATCH(M$7,aux!$M$3:$M$4,0),IF($K$6=aux!$N$2,1)+IF($K$6=aux!$O$2,2)+IF($K$6=aux!$P$2,3)+IF($K$6=aux!$Q$2,4))*$C58</f>
        <v>150</v>
      </c>
      <c r="N58" s="37">
        <f>INDEX(aux!$N$3:$Q$4,MATCH(N$7,aux!$M$3:$M$4,0),IF($K$6=aux!$N$2,1)+IF($K$6=aux!$O$2,2)+IF($K$6=aux!$P$2,3)+IF($K$6=aux!$Q$2,4))*$D58</f>
        <v>194</v>
      </c>
      <c r="O58" s="9">
        <f>INDEX(aux!$N$3:$Q$4,MATCH(O$7,aux!$M$3:$M$4,0),IF($O$6=aux!$N$2,1)+IF($O$6=aux!$O$2,2)+IF($O$6=aux!$P$2,3)+IF($O$6=aux!$Q$2,4))*$C58</f>
        <v>121.875</v>
      </c>
      <c r="P58" s="9">
        <f>INDEX(aux!$N$3:$Q$4,MATCH(P$7,aux!$M$3:$M$4,0),IF($O$6=aux!$N$2,1)+IF($O$6=aux!$O$2,2)+IF($O$6=aux!$P$2,3)+IF($O$6=aux!$Q$2,4))*$D58</f>
        <v>157.625</v>
      </c>
      <c r="Q58" s="9">
        <f>INDEX(aux!$N$3:$Q$4,MATCH(Q$7,aux!$M$3:$M$4,0),IF($O$6=aux!$N$2,1)+IF($O$6=aux!$O$2,2)+IF($O$6=aux!$P$2,3)+IF($O$6=aux!$Q$2,4))*$C58</f>
        <v>168.75</v>
      </c>
      <c r="R58" s="37">
        <f>INDEX(aux!$N$3:$Q$4,MATCH(R$7,aux!$M$3:$M$4,0),IF($O$6=aux!$N$2,1)+IF($O$6=aux!$O$2,2)+IF($O$6=aux!$P$2,3)+IF($O$6=aux!$Q$2,4))*$D58</f>
        <v>218.24999999999997</v>
      </c>
      <c r="S58" s="9">
        <f>INDEX(aux!$N$3:$Q$4,MATCH(S$7,aux!$M$3:$M$4,0),IF($S$6=aux!$N$2,1)+IF($S$6=aux!$O$2,2)+IF($S$6=aux!$P$2,3)+IF($S$6=aux!$Q$2,4))*$C58</f>
        <v>131.25</v>
      </c>
      <c r="T58" s="9">
        <f>INDEX(aux!$N$3:$Q$4,MATCH(T$7,aux!$M$3:$M$4,0),IF($S$6=aux!$N$2,1)+IF($S$6=aux!$O$2,2)+IF($S$6=aux!$P$2,3)+IF($S$6=aux!$Q$2,4))*$D58</f>
        <v>169.74999999999997</v>
      </c>
      <c r="U58" s="9">
        <f>INDEX(aux!$N$3:$Q$4,MATCH(U$7,aux!$M$3:$M$4,0),IF($S$6=aux!$N$2,1)+IF($S$6=aux!$O$2,2)+IF($S$6=aux!$P$2,3)+IF($S$6=aux!$Q$2,4))*$C58</f>
        <v>187.5</v>
      </c>
      <c r="V58" s="15">
        <f>INDEX(aux!$N$3:$Q$4,MATCH(V$7,aux!$M$3:$M$4,0),IF($S$6=aux!$N$2,1)+IF($S$6=aux!$O$2,2)+IF($S$6=aux!$P$2,3)+IF($S$6=aux!$Q$2,4))*$D58</f>
        <v>242.49999999999997</v>
      </c>
    </row>
    <row r="59" spans="2:22" ht="15.75" thickBot="1" x14ac:dyDescent="0.3">
      <c r="B59" s="16">
        <v>32</v>
      </c>
      <c r="C59" s="42">
        <f>INDEX(aux!$W$2:$W$3,MATCH($B$7,aux!$V$2:$V$3,0))*$B59/10+MAX(INDEX(aux!$K$2:$K$3,MATCH(C$7,aux!$I$2:$I$3,0))*(IF(C$8=aux!$F$2,aux!$F$3,aux!$G$3))*INDEX(aux!$B$3:$C$7,MATCH($B$47,aux!$A$3:$A$7,0),(IF($B$6=aux!$B$2,1,2)))*($B59/10)^2,INDEX(aux!$K$2:$K$3,MATCH(C$7,aux!$I$2:$I$3,0))*VALUE(RIGHT($B$6,3))/(IF(C$8=aux!$F$2,aux!$F$4,aux!$G$4))*$B59/10,10*$B59/10,15)</f>
        <v>144.64000000000001</v>
      </c>
      <c r="D59" s="17">
        <f>INDEX(aux!$W$2:$W$3,MATCH($B$7,aux!$V$2:$V$3,0))*$B59/10+MAX(INDEX(aux!$K$2:$K$3,MATCH(D$7,aux!$I$2:$I$3,0))*(IF(D$8=aux!$F$2,aux!$F$3,aux!$G$3))*INDEX(aux!$B$3:$C$7,MATCH($B$47,aux!$A$3:$A$7,0),(IF($B$6=aux!$B$2,1,2)))*($B59/10)^2,INDEX(aux!$K$2:$K$3,MATCH(D$7,aux!$I$2:$I$3,0))*VALUE(RIGHT($B$6,3))/(IF(D$8=aux!$F$2,aux!$F$4,aux!$G$4))*$B59/10,10*$B59/10,15)</f>
        <v>189.69600000000003</v>
      </c>
      <c r="E59" s="17">
        <f>INDEX(aux!$W$2:$W$3,MATCH($B$7,aux!$V$2:$V$3,0))*$B59/10+MAX(INDEX(aux!$K$2:$K$3,MATCH(E$7,aux!$I$2:$I$3,0))*(IF(E$8=aux!$F$2,aux!$F$3,aux!$G$3))*INDEX(aux!$B$3:$C$7,MATCH($B$47,aux!$A$3:$A$7,0),(IF($B$6=aux!$B$2,1,2)))*($B59/10)^2,INDEX(aux!$K$2:$K$3,MATCH(E$7,aux!$I$2:$I$3,0))*VALUE(RIGHT($B$6,3))/(IF(E$8=aux!$F$2,aux!$F$4,aux!$G$4))*$B59/10,10*$B59/10,15)</f>
        <v>110.84800000000001</v>
      </c>
      <c r="F59" s="35">
        <f>INDEX(aux!$W$2:$W$3,MATCH($B$7,aux!$V$2:$V$3,0))*$B59/10+MAX(INDEX(aux!$K$2:$K$3,MATCH(F$7,aux!$I$2:$I$3,0))*(IF(F$8=aux!$F$2,aux!$F$3,aux!$G$3))*INDEX(aux!$B$3:$C$7,MATCH($B$47,aux!$A$3:$A$7,0),(IF($B$6=aux!$B$2,1,2)))*($B59/10)^2,INDEX(aux!$K$2:$K$3,MATCH(F$7,aux!$I$2:$I$3,0))*VALUE(RIGHT($B$6,3))/(IF(F$8=aux!$F$2,aux!$F$4,aux!$G$4))*$B59/10,10*$B59/10,15)</f>
        <v>142.38720000000001</v>
      </c>
      <c r="G59" s="18">
        <f>INDEX(aux!$N$3:$Q$4,MATCH(G$7,aux!$M$3:$M$4,0),IF($G$6=aux!$N$2,1)+IF($G$6=aux!$O$2,2)+IF($G$6=aux!$P$2,3)+IF($G$6=aux!$Q$2,4))*$C59</f>
        <v>144.64000000000001</v>
      </c>
      <c r="H59" s="18">
        <f>INDEX(aux!$N$3:$Q$4,MATCH(H$7,aux!$M$3:$M$4,0),IF($G$6=aux!$N$2,1)+IF($G$6=aux!$O$2,2)+IF($G$6=aux!$P$2,3)+IF($G$6=aux!$Q$2,4))*$D59</f>
        <v>189.69600000000003</v>
      </c>
      <c r="I59" s="18">
        <f>INDEX(aux!$N$3:$Q$4,MATCH(I$7,aux!$M$3:$M$4,0),IF($G$6=aux!$N$2,1)+IF($G$6=aux!$O$2,2)+IF($G$6=aux!$P$2,3)+IF($G$6=aux!$Q$2,4))*$C59</f>
        <v>144.64000000000001</v>
      </c>
      <c r="J59" s="38">
        <f>INDEX(aux!$N$3:$Q$4,MATCH(J$7,aux!$M$3:$M$4,0),IF($G$6=aux!$N$2,1)+IF($G$6=aux!$O$2,2)+IF($G$6=aux!$P$2,3)+IF($G$6=aux!$Q$2,4))*$D59</f>
        <v>189.69600000000003</v>
      </c>
      <c r="K59" s="18">
        <f>INDEX(aux!$N$3:$Q$4,MATCH(K$7,aux!$M$3:$M$4,0),IF($K$6=aux!$N$2,1)+IF($K$6=aux!$O$2,2)+IF($K$6=aux!$P$2,3)+IF($K$6=aux!$Q$2,4))*$C59</f>
        <v>173.56800000000001</v>
      </c>
      <c r="L59" s="18">
        <f>INDEX(aux!$N$3:$Q$4,MATCH(L$7,aux!$M$3:$M$4,0),IF($K$6=aux!$N$2,1)+IF($K$6=aux!$O$2,2)+IF($K$6=aux!$P$2,3)+IF($K$6=aux!$Q$2,4))*$D59</f>
        <v>227.63520000000003</v>
      </c>
      <c r="M59" s="18">
        <f>INDEX(aux!$N$3:$Q$4,MATCH(M$7,aux!$M$3:$M$4,0),IF($K$6=aux!$N$2,1)+IF($K$6=aux!$O$2,2)+IF($K$6=aux!$P$2,3)+IF($K$6=aux!$Q$2,4))*$C59</f>
        <v>231.42400000000004</v>
      </c>
      <c r="N59" s="38">
        <f>INDEX(aux!$N$3:$Q$4,MATCH(N$7,aux!$M$3:$M$4,0),IF($K$6=aux!$N$2,1)+IF($K$6=aux!$O$2,2)+IF($K$6=aux!$P$2,3)+IF($K$6=aux!$Q$2,4))*$D59</f>
        <v>303.51360000000005</v>
      </c>
      <c r="O59" s="18">
        <f>INDEX(aux!$N$3:$Q$4,MATCH(O$7,aux!$M$3:$M$4,0),IF($O$6=aux!$N$2,1)+IF($O$6=aux!$O$2,2)+IF($O$6=aux!$P$2,3)+IF($O$6=aux!$Q$2,4))*$C59</f>
        <v>188.03200000000004</v>
      </c>
      <c r="P59" s="18">
        <f>INDEX(aux!$N$3:$Q$4,MATCH(P$7,aux!$M$3:$M$4,0),IF($O$6=aux!$N$2,1)+IF($O$6=aux!$O$2,2)+IF($O$6=aux!$P$2,3)+IF($O$6=aux!$Q$2,4))*$D59</f>
        <v>246.60480000000004</v>
      </c>
      <c r="Q59" s="18">
        <f>INDEX(aux!$N$3:$Q$4,MATCH(Q$7,aux!$M$3:$M$4,0),IF($O$6=aux!$N$2,1)+IF($O$6=aux!$O$2,2)+IF($O$6=aux!$P$2,3)+IF($O$6=aux!$Q$2,4))*$C59</f>
        <v>260.35200000000003</v>
      </c>
      <c r="R59" s="38">
        <f>INDEX(aux!$N$3:$Q$4,MATCH(R$7,aux!$M$3:$M$4,0),IF($O$6=aux!$N$2,1)+IF($O$6=aux!$O$2,2)+IF($O$6=aux!$P$2,3)+IF($O$6=aux!$Q$2,4))*$D59</f>
        <v>341.45280000000008</v>
      </c>
      <c r="S59" s="18">
        <f>INDEX(aux!$N$3:$Q$4,MATCH(S$7,aux!$M$3:$M$4,0),IF($S$6=aux!$N$2,1)+IF($S$6=aux!$O$2,2)+IF($S$6=aux!$P$2,3)+IF($S$6=aux!$Q$2,4))*$C59</f>
        <v>202.49600000000001</v>
      </c>
      <c r="T59" s="18">
        <f>INDEX(aux!$N$3:$Q$4,MATCH(T$7,aux!$M$3:$M$4,0),IF($S$6=aux!$N$2,1)+IF($S$6=aux!$O$2,2)+IF($S$6=aux!$P$2,3)+IF($S$6=aux!$Q$2,4))*$D59</f>
        <v>265.57440000000003</v>
      </c>
      <c r="U59" s="18">
        <f>INDEX(aux!$N$3:$Q$4,MATCH(U$7,aux!$M$3:$M$4,0),IF($S$6=aux!$N$2,1)+IF($S$6=aux!$O$2,2)+IF($S$6=aux!$P$2,3)+IF($S$6=aux!$Q$2,4))*$C59</f>
        <v>289.28000000000003</v>
      </c>
      <c r="V59" s="19">
        <f>INDEX(aux!$N$3:$Q$4,MATCH(V$7,aux!$M$3:$M$4,0),IF($S$6=aux!$N$2,1)+IF($S$6=aux!$O$2,2)+IF($S$6=aux!$P$2,3)+IF($S$6=aux!$Q$2,4))*$D59</f>
        <v>379.39200000000005</v>
      </c>
    </row>
    <row r="60" spans="2:22" ht="15.75" thickBot="1" x14ac:dyDescent="0.3"/>
    <row r="61" spans="2:22" x14ac:dyDescent="0.25">
      <c r="B61" s="25" t="str">
        <f>aux!$A$7</f>
        <v>HA&gt;40</v>
      </c>
      <c r="C61" s="10" t="s">
        <v>19</v>
      </c>
      <c r="D61" s="10"/>
      <c r="E61" s="10"/>
      <c r="F61" s="30"/>
      <c r="G61" s="10" t="s">
        <v>17</v>
      </c>
      <c r="H61" s="10"/>
      <c r="I61" s="10"/>
      <c r="J61" s="30"/>
      <c r="K61" s="10" t="str">
        <f>G61</f>
        <v>SOLAPE (ls) [cm]</v>
      </c>
      <c r="L61" s="10"/>
      <c r="M61" s="10"/>
      <c r="N61" s="30"/>
      <c r="O61" s="10" t="str">
        <f>K61</f>
        <v>SOLAPE (ls) [cm]</v>
      </c>
      <c r="P61" s="10"/>
      <c r="Q61" s="10"/>
      <c r="R61" s="30"/>
      <c r="S61" s="10" t="str">
        <f>O61</f>
        <v>SOLAPE (ls) [cm]</v>
      </c>
      <c r="T61" s="10"/>
      <c r="U61" s="10"/>
      <c r="V61" s="11"/>
    </row>
    <row r="62" spans="2:22" x14ac:dyDescent="0.25">
      <c r="B62" s="26" t="str">
        <f>aux!$C$2</f>
        <v>B500</v>
      </c>
      <c r="C62" s="6" t="str">
        <f>aux!$I$1</f>
        <v>Tipo de anclaje y de carga</v>
      </c>
      <c r="D62" s="6"/>
      <c r="E62" s="6"/>
      <c r="F62" s="31"/>
      <c r="G62" s="8">
        <f>aux!$N$2</f>
        <v>0</v>
      </c>
      <c r="H62" s="6" t="str">
        <f>aux!$N$1</f>
        <v>Barras traccionadas / acero total</v>
      </c>
      <c r="I62" s="6"/>
      <c r="J62" s="31"/>
      <c r="K62" s="8">
        <f>aux!$O$2</f>
        <v>0.33</v>
      </c>
      <c r="L62" s="6" t="str">
        <f>H62</f>
        <v>Barras traccionadas / acero total</v>
      </c>
      <c r="M62" s="6"/>
      <c r="N62" s="31"/>
      <c r="O62" s="8">
        <f>aux!$P$2</f>
        <v>0.5</v>
      </c>
      <c r="P62" s="6" t="str">
        <f>L62</f>
        <v>Barras traccionadas / acero total</v>
      </c>
      <c r="Q62" s="6"/>
      <c r="R62" s="31"/>
      <c r="S62" s="8" t="str">
        <f>aux!$Q$2</f>
        <v>&gt;50%</v>
      </c>
      <c r="T62" s="6" t="str">
        <f>P62</f>
        <v>Barras traccionadas / acero total</v>
      </c>
      <c r="U62" s="6"/>
      <c r="V62" s="12"/>
    </row>
    <row r="63" spans="2:22" x14ac:dyDescent="0.25">
      <c r="B63" s="26" t="str">
        <f>aux!$V$3</f>
        <v>Con sismo</v>
      </c>
      <c r="C63" s="6" t="str">
        <f>aux!$I$2</f>
        <v>pat.gan.U(-)/prol.</v>
      </c>
      <c r="D63" s="7" t="str">
        <f>C63</f>
        <v>pat.gan.U(-)/prol.</v>
      </c>
      <c r="E63" s="6" t="str">
        <f>aux!$I$3</f>
        <v>pat.gan.U(+)/trans.</v>
      </c>
      <c r="F63" s="32" t="str">
        <f>E63</f>
        <v>pat.gan.U(+)/trans.</v>
      </c>
      <c r="G63" s="6" t="str">
        <f>aux!$M$4</f>
        <v>dtrans&gt;10Φ</v>
      </c>
      <c r="H63" s="7" t="str">
        <f>G63</f>
        <v>dtrans&gt;10Φ</v>
      </c>
      <c r="I63" s="6" t="str">
        <f>aux!$M$3</f>
        <v>dtrans&lt;10Φ</v>
      </c>
      <c r="J63" s="32" t="str">
        <f>I63</f>
        <v>dtrans&lt;10Φ</v>
      </c>
      <c r="K63" s="6" t="str">
        <f>G63</f>
        <v>dtrans&gt;10Φ</v>
      </c>
      <c r="L63" s="7" t="str">
        <f t="shared" ref="L63:N64" si="16">H63</f>
        <v>dtrans&gt;10Φ</v>
      </c>
      <c r="M63" s="6" t="str">
        <f t="shared" si="16"/>
        <v>dtrans&lt;10Φ</v>
      </c>
      <c r="N63" s="32" t="str">
        <f t="shared" si="16"/>
        <v>dtrans&lt;10Φ</v>
      </c>
      <c r="O63" s="6" t="str">
        <f>K63</f>
        <v>dtrans&gt;10Φ</v>
      </c>
      <c r="P63" s="7" t="str">
        <f t="shared" ref="P63:R64" si="17">L63</f>
        <v>dtrans&gt;10Φ</v>
      </c>
      <c r="Q63" s="6" t="str">
        <f t="shared" si="17"/>
        <v>dtrans&lt;10Φ</v>
      </c>
      <c r="R63" s="32" t="str">
        <f t="shared" si="17"/>
        <v>dtrans&lt;10Φ</v>
      </c>
      <c r="S63" s="6" t="str">
        <f>O63</f>
        <v>dtrans&gt;10Φ</v>
      </c>
      <c r="T63" s="7" t="str">
        <f t="shared" ref="T63:V64" si="18">P63</f>
        <v>dtrans&gt;10Φ</v>
      </c>
      <c r="U63" s="6" t="str">
        <f t="shared" si="18"/>
        <v>dtrans&lt;10Φ</v>
      </c>
      <c r="V63" s="13" t="str">
        <f t="shared" si="18"/>
        <v>dtrans&lt;10Φ</v>
      </c>
    </row>
    <row r="64" spans="2:22" x14ac:dyDescent="0.25">
      <c r="B64" s="27" t="s">
        <v>32</v>
      </c>
      <c r="C64" s="6" t="str">
        <f>aux!$F$2</f>
        <v>I</v>
      </c>
      <c r="D64" s="6" t="str">
        <f>aux!$G$2</f>
        <v>II</v>
      </c>
      <c r="E64" s="6" t="str">
        <f>C64</f>
        <v>I</v>
      </c>
      <c r="F64" s="31" t="str">
        <f>D64</f>
        <v>II</v>
      </c>
      <c r="G64" s="6" t="str">
        <f>C64</f>
        <v>I</v>
      </c>
      <c r="H64" s="6" t="str">
        <f t="shared" ref="H64:J64" si="19">D64</f>
        <v>II</v>
      </c>
      <c r="I64" s="6" t="str">
        <f t="shared" si="19"/>
        <v>I</v>
      </c>
      <c r="J64" s="31" t="str">
        <f t="shared" si="19"/>
        <v>II</v>
      </c>
      <c r="K64" s="6" t="str">
        <f>G64</f>
        <v>I</v>
      </c>
      <c r="L64" s="6" t="str">
        <f t="shared" si="16"/>
        <v>II</v>
      </c>
      <c r="M64" s="6" t="str">
        <f t="shared" si="16"/>
        <v>I</v>
      </c>
      <c r="N64" s="31" t="str">
        <f t="shared" si="16"/>
        <v>II</v>
      </c>
      <c r="O64" s="6" t="str">
        <f>K64</f>
        <v>I</v>
      </c>
      <c r="P64" s="6" t="str">
        <f t="shared" si="17"/>
        <v>II</v>
      </c>
      <c r="Q64" s="6" t="str">
        <f t="shared" si="17"/>
        <v>I</v>
      </c>
      <c r="R64" s="31" t="str">
        <f t="shared" si="17"/>
        <v>II</v>
      </c>
      <c r="S64" s="6" t="str">
        <f>O64</f>
        <v>I</v>
      </c>
      <c r="T64" s="6" t="str">
        <f t="shared" si="18"/>
        <v>II</v>
      </c>
      <c r="U64" s="6" t="str">
        <f t="shared" si="18"/>
        <v>I</v>
      </c>
      <c r="V64" s="12" t="str">
        <f t="shared" si="18"/>
        <v>II</v>
      </c>
    </row>
    <row r="65" spans="2:22" x14ac:dyDescent="0.25">
      <c r="B65" s="20">
        <v>6</v>
      </c>
      <c r="C65" s="40">
        <f>INDEX(aux!$W$2:$W$3,MATCH($B$7,aux!$V$2:$V$3,0))*$B65/10+MAX(INDEX(aux!$K$2:$K$3,MATCH(C$7,aux!$I$2:$I$3,0))*(IF(C$8=aux!$F$2,aux!$F$3,aux!$G$3))*INDEX(aux!$B$3:$C$7,MATCH($B$61,aux!$A$3:$A$7,0),(IF($B$6=aux!$B$2,1,2)))*($B65/10)^2,INDEX(aux!$K$2:$K$3,MATCH(C$7,aux!$I$2:$I$3,0))*VALUE(RIGHT($B$6,3))/(IF(C$8=aux!$F$2,aux!$F$4,aux!$G$4))*$B65/10,10*$B65/10,15)</f>
        <v>21</v>
      </c>
      <c r="D65" s="21">
        <f>INDEX(aux!$W$2:$W$3,MATCH($B$7,aux!$V$2:$V$3,0))*$B65/10+MAX(INDEX(aux!$K$2:$K$3,MATCH(D$7,aux!$I$2:$I$3,0))*(IF(D$8=aux!$F$2,aux!$F$3,aux!$G$3))*INDEX(aux!$B$3:$C$7,MATCH($B$61,aux!$A$3:$A$7,0),(IF($B$6=aux!$B$2,1,2)))*($B65/10)^2,INDEX(aux!$K$2:$K$3,MATCH(D$7,aux!$I$2:$I$3,0))*VALUE(RIGHT($B$6,3))/(IF(D$8=aux!$F$2,aux!$F$4,aux!$G$4))*$B65/10,10*$B65/10,15)</f>
        <v>27.428571428571427</v>
      </c>
      <c r="E65" s="21">
        <f>INDEX(aux!$W$2:$W$3,MATCH($B$7,aux!$V$2:$V$3,0))*$B65/10+MAX(INDEX(aux!$K$2:$K$3,MATCH(E$7,aux!$I$2:$I$3,0))*(IF(E$8=aux!$F$2,aux!$F$3,aux!$G$3))*INDEX(aux!$B$3:$C$7,MATCH($B$61,aux!$A$3:$A$7,0),(IF($B$6=aux!$B$2,1,2)))*($B65/10)^2,INDEX(aux!$K$2:$K$3,MATCH(E$7,aux!$I$2:$I$3,0))*VALUE(RIGHT($B$6,3))/(IF(E$8=aux!$F$2,aux!$F$4,aux!$G$4))*$B65/10,10*$B65/10,15)</f>
        <v>21</v>
      </c>
      <c r="F65" s="33">
        <f>INDEX(aux!$W$2:$W$3,MATCH($B$7,aux!$V$2:$V$3,0))*$B65/10+MAX(INDEX(aux!$K$2:$K$3,MATCH(F$7,aux!$I$2:$I$3,0))*(IF(F$8=aux!$F$2,aux!$F$3,aux!$G$3))*INDEX(aux!$B$3:$C$7,MATCH($B$61,aux!$A$3:$A$7,0),(IF($B$6=aux!$B$2,1,2)))*($B65/10)^2,INDEX(aux!$K$2:$K$3,MATCH(F$7,aux!$I$2:$I$3,0))*VALUE(RIGHT($B$6,3))/(IF(F$8=aux!$F$2,aux!$F$4,aux!$G$4))*$B65/10,10*$B65/10,15)</f>
        <v>21</v>
      </c>
      <c r="G65" s="22">
        <f>INDEX(aux!$N$3:$Q$4,MATCH(G$7,aux!$M$3:$M$4,0),IF($G$6=aux!$N$2,1)+IF($G$6=aux!$O$2,2)+IF($G$6=aux!$P$2,3)+IF($G$6=aux!$Q$2,4))*$C65</f>
        <v>21</v>
      </c>
      <c r="H65" s="22">
        <f>INDEX(aux!$N$3:$Q$4,MATCH(H$7,aux!$M$3:$M$4,0),IF($G$6=aux!$N$2,1)+IF($G$6=aux!$O$2,2)+IF($G$6=aux!$P$2,3)+IF($G$6=aux!$Q$2,4))*$D65</f>
        <v>27.428571428571427</v>
      </c>
      <c r="I65" s="22">
        <f>INDEX(aux!$N$3:$Q$4,MATCH(I$7,aux!$M$3:$M$4,0),IF($G$6=aux!$N$2,1)+IF($G$6=aux!$O$2,2)+IF($G$6=aux!$P$2,3)+IF($G$6=aux!$Q$2,4))*$C65</f>
        <v>21</v>
      </c>
      <c r="J65" s="36">
        <f>INDEX(aux!$N$3:$Q$4,MATCH(J$7,aux!$M$3:$M$4,0),IF($G$6=aux!$N$2,1)+IF($G$6=aux!$O$2,2)+IF($G$6=aux!$P$2,3)+IF($G$6=aux!$Q$2,4))*$D65</f>
        <v>27.428571428571427</v>
      </c>
      <c r="K65" s="22">
        <f>INDEX(aux!$N$3:$Q$4,MATCH(K$7,aux!$M$3:$M$4,0),IF($K$6=aux!$N$2,1)+IF($K$6=aux!$O$2,2)+IF($K$6=aux!$P$2,3)+IF($K$6=aux!$Q$2,4))*$C65</f>
        <v>25.2</v>
      </c>
      <c r="L65" s="22">
        <f>INDEX(aux!$N$3:$Q$4,MATCH(L$7,aux!$M$3:$M$4,0),IF($K$6=aux!$N$2,1)+IF($K$6=aux!$O$2,2)+IF($K$6=aux!$P$2,3)+IF($K$6=aux!$Q$2,4))*$D65</f>
        <v>32.914285714285711</v>
      </c>
      <c r="M65" s="22">
        <f>INDEX(aux!$N$3:$Q$4,MATCH(M$7,aux!$M$3:$M$4,0),IF($K$6=aux!$N$2,1)+IF($K$6=aux!$O$2,2)+IF($K$6=aux!$P$2,3)+IF($K$6=aux!$Q$2,4))*$C65</f>
        <v>33.6</v>
      </c>
      <c r="N65" s="36">
        <f>INDEX(aux!$N$3:$Q$4,MATCH(N$7,aux!$M$3:$M$4,0),IF($K$6=aux!$N$2,1)+IF($K$6=aux!$O$2,2)+IF($K$6=aux!$P$2,3)+IF($K$6=aux!$Q$2,4))*$D65</f>
        <v>43.885714285714286</v>
      </c>
      <c r="O65" s="22">
        <f>INDEX(aux!$N$3:$Q$4,MATCH(O$7,aux!$M$3:$M$4,0),IF($O$6=aux!$N$2,1)+IF($O$6=aux!$O$2,2)+IF($O$6=aux!$P$2,3)+IF($O$6=aux!$Q$2,4))*$C65</f>
        <v>27.3</v>
      </c>
      <c r="P65" s="22">
        <f>INDEX(aux!$N$3:$Q$4,MATCH(P$7,aux!$M$3:$M$4,0),IF($O$6=aux!$N$2,1)+IF($O$6=aux!$O$2,2)+IF($O$6=aux!$P$2,3)+IF($O$6=aux!$Q$2,4))*$D65</f>
        <v>35.657142857142858</v>
      </c>
      <c r="Q65" s="22">
        <f>INDEX(aux!$N$3:$Q$4,MATCH(Q$7,aux!$M$3:$M$4,0),IF($O$6=aux!$N$2,1)+IF($O$6=aux!$O$2,2)+IF($O$6=aux!$P$2,3)+IF($O$6=aux!$Q$2,4))*$C65</f>
        <v>37.800000000000004</v>
      </c>
      <c r="R65" s="36">
        <f>INDEX(aux!$N$3:$Q$4,MATCH(R$7,aux!$M$3:$M$4,0),IF($O$6=aux!$N$2,1)+IF($O$6=aux!$O$2,2)+IF($O$6=aux!$P$2,3)+IF($O$6=aux!$Q$2,4))*$D65</f>
        <v>49.371428571428567</v>
      </c>
      <c r="S65" s="22">
        <f>INDEX(aux!$N$3:$Q$4,MATCH(S$7,aux!$M$3:$M$4,0),IF($S$6=aux!$N$2,1)+IF($S$6=aux!$O$2,2)+IF($S$6=aux!$P$2,3)+IF($S$6=aux!$Q$2,4))*$C65</f>
        <v>29.4</v>
      </c>
      <c r="T65" s="22">
        <f>INDEX(aux!$N$3:$Q$4,MATCH(T$7,aux!$M$3:$M$4,0),IF($S$6=aux!$N$2,1)+IF($S$6=aux!$O$2,2)+IF($S$6=aux!$P$2,3)+IF($S$6=aux!$Q$2,4))*$D65</f>
        <v>38.4</v>
      </c>
      <c r="U65" s="22">
        <f>INDEX(aux!$N$3:$Q$4,MATCH(U$7,aux!$M$3:$M$4,0),IF($S$6=aux!$N$2,1)+IF($S$6=aux!$O$2,2)+IF($S$6=aux!$P$2,3)+IF($S$6=aux!$Q$2,4))*$C65</f>
        <v>42</v>
      </c>
      <c r="V65" s="23">
        <f>INDEX(aux!$N$3:$Q$4,MATCH(V$7,aux!$M$3:$M$4,0),IF($S$6=aux!$N$2,1)+IF($S$6=aux!$O$2,2)+IF($S$6=aux!$P$2,3)+IF($S$6=aux!$Q$2,4))*$D65</f>
        <v>54.857142857142854</v>
      </c>
    </row>
    <row r="66" spans="2:22" x14ac:dyDescent="0.25">
      <c r="B66" s="14">
        <v>8</v>
      </c>
      <c r="C66" s="41">
        <f>INDEX(aux!$W$2:$W$3,MATCH($B$7,aux!$V$2:$V$3,0))*$B66/10+MAX(INDEX(aux!$K$2:$K$3,MATCH(C$7,aux!$I$2:$I$3,0))*(IF(C$8=aux!$F$2,aux!$F$3,aux!$G$3))*INDEX(aux!$B$3:$C$7,MATCH($B$61,aux!$A$3:$A$7,0),(IF($B$6=aux!$B$2,1,2)))*($B66/10)^2,INDEX(aux!$K$2:$K$3,MATCH(C$7,aux!$I$2:$I$3,0))*VALUE(RIGHT($B$6,3))/(IF(C$8=aux!$F$2,aux!$F$4,aux!$G$4))*$B66/10,10*$B66/10,15)</f>
        <v>28</v>
      </c>
      <c r="D66" s="5">
        <f>INDEX(aux!$W$2:$W$3,MATCH($B$7,aux!$V$2:$V$3,0))*$B66/10+MAX(INDEX(aux!$K$2:$K$3,MATCH(D$7,aux!$I$2:$I$3,0))*(IF(D$8=aux!$F$2,aux!$F$3,aux!$G$3))*INDEX(aux!$B$3:$C$7,MATCH($B$61,aux!$A$3:$A$7,0),(IF($B$6=aux!$B$2,1,2)))*($B66/10)^2,INDEX(aux!$K$2:$K$3,MATCH(D$7,aux!$I$2:$I$3,0))*VALUE(RIGHT($B$6,3))/(IF(D$8=aux!$F$2,aux!$F$4,aux!$G$4))*$B66/10,10*$B66/10,15)</f>
        <v>36.571428571428569</v>
      </c>
      <c r="E66" s="5">
        <f>INDEX(aux!$W$2:$W$3,MATCH($B$7,aux!$V$2:$V$3,0))*$B66/10+MAX(INDEX(aux!$K$2:$K$3,MATCH(E$7,aux!$I$2:$I$3,0))*(IF(E$8=aux!$F$2,aux!$F$3,aux!$G$3))*INDEX(aux!$B$3:$C$7,MATCH($B$61,aux!$A$3:$A$7,0),(IF($B$6=aux!$B$2,1,2)))*($B66/10)^2,INDEX(aux!$K$2:$K$3,MATCH(E$7,aux!$I$2:$I$3,0))*VALUE(RIGHT($B$6,3))/(IF(E$8=aux!$F$2,aux!$F$4,aux!$G$4))*$B66/10,10*$B66/10,15)</f>
        <v>23</v>
      </c>
      <c r="F66" s="34">
        <f>INDEX(aux!$W$2:$W$3,MATCH($B$7,aux!$V$2:$V$3,0))*$B66/10+MAX(INDEX(aux!$K$2:$K$3,MATCH(F$7,aux!$I$2:$I$3,0))*(IF(F$8=aux!$F$2,aux!$F$3,aux!$G$3))*INDEX(aux!$B$3:$C$7,MATCH($B$61,aux!$A$3:$A$7,0),(IF($B$6=aux!$B$2,1,2)))*($B66/10)^2,INDEX(aux!$K$2:$K$3,MATCH(F$7,aux!$I$2:$I$3,0))*VALUE(RIGHT($B$6,3))/(IF(F$8=aux!$F$2,aux!$F$4,aux!$G$4))*$B66/10,10*$B66/10,15)</f>
        <v>28</v>
      </c>
      <c r="G66" s="9">
        <f>INDEX(aux!$N$3:$Q$4,MATCH(G$7,aux!$M$3:$M$4,0),IF($G$6=aux!$N$2,1)+IF($G$6=aux!$O$2,2)+IF($G$6=aux!$P$2,3)+IF($G$6=aux!$Q$2,4))*$C66</f>
        <v>28</v>
      </c>
      <c r="H66" s="9">
        <f>INDEX(aux!$N$3:$Q$4,MATCH(H$7,aux!$M$3:$M$4,0),IF($G$6=aux!$N$2,1)+IF($G$6=aux!$O$2,2)+IF($G$6=aux!$P$2,3)+IF($G$6=aux!$Q$2,4))*$D66</f>
        <v>36.571428571428569</v>
      </c>
      <c r="I66" s="9">
        <f>INDEX(aux!$N$3:$Q$4,MATCH(I$7,aux!$M$3:$M$4,0),IF($G$6=aux!$N$2,1)+IF($G$6=aux!$O$2,2)+IF($G$6=aux!$P$2,3)+IF($G$6=aux!$Q$2,4))*$C66</f>
        <v>28</v>
      </c>
      <c r="J66" s="37">
        <f>INDEX(aux!$N$3:$Q$4,MATCH(J$7,aux!$M$3:$M$4,0),IF($G$6=aux!$N$2,1)+IF($G$6=aux!$O$2,2)+IF($G$6=aux!$P$2,3)+IF($G$6=aux!$Q$2,4))*$D66</f>
        <v>36.571428571428569</v>
      </c>
      <c r="K66" s="9">
        <f>INDEX(aux!$N$3:$Q$4,MATCH(K$7,aux!$M$3:$M$4,0),IF($K$6=aux!$N$2,1)+IF($K$6=aux!$O$2,2)+IF($K$6=aux!$P$2,3)+IF($K$6=aux!$Q$2,4))*$C66</f>
        <v>33.6</v>
      </c>
      <c r="L66" s="9">
        <f>INDEX(aux!$N$3:$Q$4,MATCH(L$7,aux!$M$3:$M$4,0),IF($K$6=aux!$N$2,1)+IF($K$6=aux!$O$2,2)+IF($K$6=aux!$P$2,3)+IF($K$6=aux!$Q$2,4))*$D66</f>
        <v>43.885714285714279</v>
      </c>
      <c r="M66" s="9">
        <f>INDEX(aux!$N$3:$Q$4,MATCH(M$7,aux!$M$3:$M$4,0),IF($K$6=aux!$N$2,1)+IF($K$6=aux!$O$2,2)+IF($K$6=aux!$P$2,3)+IF($K$6=aux!$Q$2,4))*$C66</f>
        <v>44.800000000000004</v>
      </c>
      <c r="N66" s="37">
        <f>INDEX(aux!$N$3:$Q$4,MATCH(N$7,aux!$M$3:$M$4,0),IF($K$6=aux!$N$2,1)+IF($K$6=aux!$O$2,2)+IF($K$6=aux!$P$2,3)+IF($K$6=aux!$Q$2,4))*$D66</f>
        <v>58.514285714285712</v>
      </c>
      <c r="O66" s="9">
        <f>INDEX(aux!$N$3:$Q$4,MATCH(O$7,aux!$M$3:$M$4,0),IF($O$6=aux!$N$2,1)+IF($O$6=aux!$O$2,2)+IF($O$6=aux!$P$2,3)+IF($O$6=aux!$Q$2,4))*$C66</f>
        <v>36.4</v>
      </c>
      <c r="P66" s="9">
        <f>INDEX(aux!$N$3:$Q$4,MATCH(P$7,aux!$M$3:$M$4,0),IF($O$6=aux!$N$2,1)+IF($O$6=aux!$O$2,2)+IF($O$6=aux!$P$2,3)+IF($O$6=aux!$Q$2,4))*$D66</f>
        <v>47.542857142857144</v>
      </c>
      <c r="Q66" s="9">
        <f>INDEX(aux!$N$3:$Q$4,MATCH(Q$7,aux!$M$3:$M$4,0),IF($O$6=aux!$N$2,1)+IF($O$6=aux!$O$2,2)+IF($O$6=aux!$P$2,3)+IF($O$6=aux!$Q$2,4))*$C66</f>
        <v>50.4</v>
      </c>
      <c r="R66" s="37">
        <f>INDEX(aux!$N$3:$Q$4,MATCH(R$7,aux!$M$3:$M$4,0),IF($O$6=aux!$N$2,1)+IF($O$6=aux!$O$2,2)+IF($O$6=aux!$P$2,3)+IF($O$6=aux!$Q$2,4))*$D66</f>
        <v>65.828571428571422</v>
      </c>
      <c r="S66" s="9">
        <f>INDEX(aux!$N$3:$Q$4,MATCH(S$7,aux!$M$3:$M$4,0),IF($S$6=aux!$N$2,1)+IF($S$6=aux!$O$2,2)+IF($S$6=aux!$P$2,3)+IF($S$6=aux!$Q$2,4))*$C66</f>
        <v>39.199999999999996</v>
      </c>
      <c r="T66" s="9">
        <f>INDEX(aux!$N$3:$Q$4,MATCH(T$7,aux!$M$3:$M$4,0),IF($S$6=aux!$N$2,1)+IF($S$6=aux!$O$2,2)+IF($S$6=aux!$P$2,3)+IF($S$6=aux!$Q$2,4))*$D66</f>
        <v>51.199999999999996</v>
      </c>
      <c r="U66" s="9">
        <f>INDEX(aux!$N$3:$Q$4,MATCH(U$7,aux!$M$3:$M$4,0),IF($S$6=aux!$N$2,1)+IF($S$6=aux!$O$2,2)+IF($S$6=aux!$P$2,3)+IF($S$6=aux!$Q$2,4))*$C66</f>
        <v>56</v>
      </c>
      <c r="V66" s="15">
        <f>INDEX(aux!$N$3:$Q$4,MATCH(V$7,aux!$M$3:$M$4,0),IF($S$6=aux!$N$2,1)+IF($S$6=aux!$O$2,2)+IF($S$6=aux!$P$2,3)+IF($S$6=aux!$Q$2,4))*$D66</f>
        <v>73.142857142857139</v>
      </c>
    </row>
    <row r="67" spans="2:22" x14ac:dyDescent="0.25">
      <c r="B67" s="14">
        <v>10</v>
      </c>
      <c r="C67" s="41">
        <f>INDEX(aux!$W$2:$W$3,MATCH($B$7,aux!$V$2:$V$3,0))*$B67/10+MAX(INDEX(aux!$K$2:$K$3,MATCH(C$7,aux!$I$2:$I$3,0))*(IF(C$8=aux!$F$2,aux!$F$3,aux!$G$3))*INDEX(aux!$B$3:$C$7,MATCH($B$61,aux!$A$3:$A$7,0),(IF($B$6=aux!$B$2,1,2)))*($B67/10)^2,INDEX(aux!$K$2:$K$3,MATCH(C$7,aux!$I$2:$I$3,0))*VALUE(RIGHT($B$6,3))/(IF(C$8=aux!$F$2,aux!$F$4,aux!$G$4))*$B67/10,10*$B67/10,15)</f>
        <v>35</v>
      </c>
      <c r="D67" s="5">
        <f>INDEX(aux!$W$2:$W$3,MATCH($B$7,aux!$V$2:$V$3,0))*$B67/10+MAX(INDEX(aux!$K$2:$K$3,MATCH(D$7,aux!$I$2:$I$3,0))*(IF(D$8=aux!$F$2,aux!$F$3,aux!$G$3))*INDEX(aux!$B$3:$C$7,MATCH($B$61,aux!$A$3:$A$7,0),(IF($B$6=aux!$B$2,1,2)))*($B67/10)^2,INDEX(aux!$K$2:$K$3,MATCH(D$7,aux!$I$2:$I$3,0))*VALUE(RIGHT($B$6,3))/(IF(D$8=aux!$F$2,aux!$F$4,aux!$G$4))*$B67/10,10*$B67/10,15)</f>
        <v>45.714285714285715</v>
      </c>
      <c r="E67" s="5">
        <f>INDEX(aux!$W$2:$W$3,MATCH($B$7,aux!$V$2:$V$3,0))*$B67/10+MAX(INDEX(aux!$K$2:$K$3,MATCH(E$7,aux!$I$2:$I$3,0))*(IF(E$8=aux!$F$2,aux!$F$3,aux!$G$3))*INDEX(aux!$B$3:$C$7,MATCH($B$61,aux!$A$3:$A$7,0),(IF($B$6=aux!$B$2,1,2)))*($B67/10)^2,INDEX(aux!$K$2:$K$3,MATCH(E$7,aux!$I$2:$I$3,0))*VALUE(RIGHT($B$6,3))/(IF(E$8=aux!$F$2,aux!$F$4,aux!$G$4))*$B67/10,10*$B67/10,15)</f>
        <v>27.5</v>
      </c>
      <c r="F67" s="34">
        <f>INDEX(aux!$W$2:$W$3,MATCH($B$7,aux!$V$2:$V$3,0))*$B67/10+MAX(INDEX(aux!$K$2:$K$3,MATCH(F$7,aux!$I$2:$I$3,0))*(IF(F$8=aux!$F$2,aux!$F$3,aux!$G$3))*INDEX(aux!$B$3:$C$7,MATCH($B$61,aux!$A$3:$A$7,0),(IF($B$6=aux!$B$2,1,2)))*($B67/10)^2,INDEX(aux!$K$2:$K$3,MATCH(F$7,aux!$I$2:$I$3,0))*VALUE(RIGHT($B$6,3))/(IF(F$8=aux!$F$2,aux!$F$4,aux!$G$4))*$B67/10,10*$B67/10,15)</f>
        <v>35</v>
      </c>
      <c r="G67" s="9">
        <f>INDEX(aux!$N$3:$Q$4,MATCH(G$7,aux!$M$3:$M$4,0),IF($G$6=aux!$N$2,1)+IF($G$6=aux!$O$2,2)+IF($G$6=aux!$P$2,3)+IF($G$6=aux!$Q$2,4))*$C67</f>
        <v>35</v>
      </c>
      <c r="H67" s="9">
        <f>INDEX(aux!$N$3:$Q$4,MATCH(H$7,aux!$M$3:$M$4,0),IF($G$6=aux!$N$2,1)+IF($G$6=aux!$O$2,2)+IF($G$6=aux!$P$2,3)+IF($G$6=aux!$Q$2,4))*$D67</f>
        <v>45.714285714285715</v>
      </c>
      <c r="I67" s="9">
        <f>INDEX(aux!$N$3:$Q$4,MATCH(I$7,aux!$M$3:$M$4,0),IF($G$6=aux!$N$2,1)+IF($G$6=aux!$O$2,2)+IF($G$6=aux!$P$2,3)+IF($G$6=aux!$Q$2,4))*$C67</f>
        <v>35</v>
      </c>
      <c r="J67" s="37">
        <f>INDEX(aux!$N$3:$Q$4,MATCH(J$7,aux!$M$3:$M$4,0),IF($G$6=aux!$N$2,1)+IF($G$6=aux!$O$2,2)+IF($G$6=aux!$P$2,3)+IF($G$6=aux!$Q$2,4))*$D67</f>
        <v>45.714285714285715</v>
      </c>
      <c r="K67" s="9">
        <f>INDEX(aux!$N$3:$Q$4,MATCH(K$7,aux!$M$3:$M$4,0),IF($K$6=aux!$N$2,1)+IF($K$6=aux!$O$2,2)+IF($K$6=aux!$P$2,3)+IF($K$6=aux!$Q$2,4))*$C67</f>
        <v>42</v>
      </c>
      <c r="L67" s="9">
        <f>INDEX(aux!$N$3:$Q$4,MATCH(L$7,aux!$M$3:$M$4,0),IF($K$6=aux!$N$2,1)+IF($K$6=aux!$O$2,2)+IF($K$6=aux!$P$2,3)+IF($K$6=aux!$Q$2,4))*$D67</f>
        <v>54.857142857142854</v>
      </c>
      <c r="M67" s="9">
        <f>INDEX(aux!$N$3:$Q$4,MATCH(M$7,aux!$M$3:$M$4,0),IF($K$6=aux!$N$2,1)+IF($K$6=aux!$O$2,2)+IF($K$6=aux!$P$2,3)+IF($K$6=aux!$Q$2,4))*$C67</f>
        <v>56</v>
      </c>
      <c r="N67" s="37">
        <f>INDEX(aux!$N$3:$Q$4,MATCH(N$7,aux!$M$3:$M$4,0),IF($K$6=aux!$N$2,1)+IF($K$6=aux!$O$2,2)+IF($K$6=aux!$P$2,3)+IF($K$6=aux!$Q$2,4))*$D67</f>
        <v>73.142857142857153</v>
      </c>
      <c r="O67" s="9">
        <f>INDEX(aux!$N$3:$Q$4,MATCH(O$7,aux!$M$3:$M$4,0),IF($O$6=aux!$N$2,1)+IF($O$6=aux!$O$2,2)+IF($O$6=aux!$P$2,3)+IF($O$6=aux!$Q$2,4))*$C67</f>
        <v>45.5</v>
      </c>
      <c r="P67" s="9">
        <f>INDEX(aux!$N$3:$Q$4,MATCH(P$7,aux!$M$3:$M$4,0),IF($O$6=aux!$N$2,1)+IF($O$6=aux!$O$2,2)+IF($O$6=aux!$P$2,3)+IF($O$6=aux!$Q$2,4))*$D67</f>
        <v>59.428571428571431</v>
      </c>
      <c r="Q67" s="9">
        <f>INDEX(aux!$N$3:$Q$4,MATCH(Q$7,aux!$M$3:$M$4,0),IF($O$6=aux!$N$2,1)+IF($O$6=aux!$O$2,2)+IF($O$6=aux!$P$2,3)+IF($O$6=aux!$Q$2,4))*$C67</f>
        <v>63</v>
      </c>
      <c r="R67" s="37">
        <f>INDEX(aux!$N$3:$Q$4,MATCH(R$7,aux!$M$3:$M$4,0),IF($O$6=aux!$N$2,1)+IF($O$6=aux!$O$2,2)+IF($O$6=aux!$P$2,3)+IF($O$6=aux!$Q$2,4))*$D67</f>
        <v>82.285714285714292</v>
      </c>
      <c r="S67" s="9">
        <f>INDEX(aux!$N$3:$Q$4,MATCH(S$7,aux!$M$3:$M$4,0),IF($S$6=aux!$N$2,1)+IF($S$6=aux!$O$2,2)+IF($S$6=aux!$P$2,3)+IF($S$6=aux!$Q$2,4))*$C67</f>
        <v>49</v>
      </c>
      <c r="T67" s="9">
        <f>INDEX(aux!$N$3:$Q$4,MATCH(T$7,aux!$M$3:$M$4,0),IF($S$6=aux!$N$2,1)+IF($S$6=aux!$O$2,2)+IF($S$6=aux!$P$2,3)+IF($S$6=aux!$Q$2,4))*$D67</f>
        <v>64</v>
      </c>
      <c r="U67" s="9">
        <f>INDEX(aux!$N$3:$Q$4,MATCH(U$7,aux!$M$3:$M$4,0),IF($S$6=aux!$N$2,1)+IF($S$6=aux!$O$2,2)+IF($S$6=aux!$P$2,3)+IF($S$6=aux!$Q$2,4))*$C67</f>
        <v>70</v>
      </c>
      <c r="V67" s="15">
        <f>INDEX(aux!$N$3:$Q$4,MATCH(V$7,aux!$M$3:$M$4,0),IF($S$6=aux!$N$2,1)+IF($S$6=aux!$O$2,2)+IF($S$6=aux!$P$2,3)+IF($S$6=aux!$Q$2,4))*$D67</f>
        <v>91.428571428571431</v>
      </c>
    </row>
    <row r="68" spans="2:22" x14ac:dyDescent="0.25">
      <c r="B68" s="14">
        <v>12</v>
      </c>
      <c r="C68" s="41">
        <f>INDEX(aux!$W$2:$W$3,MATCH($B$7,aux!$V$2:$V$3,0))*$B68/10+MAX(INDEX(aux!$K$2:$K$3,MATCH(C$7,aux!$I$2:$I$3,0))*(IF(C$8=aux!$F$2,aux!$F$3,aux!$G$3))*INDEX(aux!$B$3:$C$7,MATCH($B$61,aux!$A$3:$A$7,0),(IF($B$6=aux!$B$2,1,2)))*($B68/10)^2,INDEX(aux!$K$2:$K$3,MATCH(C$7,aux!$I$2:$I$3,0))*VALUE(RIGHT($B$6,3))/(IF(C$8=aux!$F$2,aux!$F$4,aux!$G$4))*$B68/10,10*$B68/10,15)</f>
        <v>42</v>
      </c>
      <c r="D68" s="5">
        <f>INDEX(aux!$W$2:$W$3,MATCH($B$7,aux!$V$2:$V$3,0))*$B68/10+MAX(INDEX(aux!$K$2:$K$3,MATCH(D$7,aux!$I$2:$I$3,0))*(IF(D$8=aux!$F$2,aux!$F$3,aux!$G$3))*INDEX(aux!$B$3:$C$7,MATCH($B$61,aux!$A$3:$A$7,0),(IF($B$6=aux!$B$2,1,2)))*($B68/10)^2,INDEX(aux!$K$2:$K$3,MATCH(D$7,aux!$I$2:$I$3,0))*VALUE(RIGHT($B$6,3))/(IF(D$8=aux!$F$2,aux!$F$4,aux!$G$4))*$B68/10,10*$B68/10,15)</f>
        <v>54.857142857142854</v>
      </c>
      <c r="E68" s="5">
        <f>INDEX(aux!$W$2:$W$3,MATCH($B$7,aux!$V$2:$V$3,0))*$B68/10+MAX(INDEX(aux!$K$2:$K$3,MATCH(E$7,aux!$I$2:$I$3,0))*(IF(E$8=aux!$F$2,aux!$F$3,aux!$G$3))*INDEX(aux!$B$3:$C$7,MATCH($B$61,aux!$A$3:$A$7,0),(IF($B$6=aux!$B$2,1,2)))*($B68/10)^2,INDEX(aux!$K$2:$K$3,MATCH(E$7,aux!$I$2:$I$3,0))*VALUE(RIGHT($B$6,3))/(IF(E$8=aux!$F$2,aux!$F$4,aux!$G$4))*$B68/10,10*$B68/10,15)</f>
        <v>33</v>
      </c>
      <c r="F68" s="34">
        <f>INDEX(aux!$W$2:$W$3,MATCH($B$7,aux!$V$2:$V$3,0))*$B68/10+MAX(INDEX(aux!$K$2:$K$3,MATCH(F$7,aux!$I$2:$I$3,0))*(IF(F$8=aux!$F$2,aux!$F$3,aux!$G$3))*INDEX(aux!$B$3:$C$7,MATCH($B$61,aux!$A$3:$A$7,0),(IF($B$6=aux!$B$2,1,2)))*($B68/10)^2,INDEX(aux!$K$2:$K$3,MATCH(F$7,aux!$I$2:$I$3,0))*VALUE(RIGHT($B$6,3))/(IF(F$8=aux!$F$2,aux!$F$4,aux!$G$4))*$B68/10,10*$B68/10,15)</f>
        <v>42</v>
      </c>
      <c r="G68" s="9">
        <f>INDEX(aux!$N$3:$Q$4,MATCH(G$7,aux!$M$3:$M$4,0),IF($G$6=aux!$N$2,1)+IF($G$6=aux!$O$2,2)+IF($G$6=aux!$P$2,3)+IF($G$6=aux!$Q$2,4))*$C68</f>
        <v>42</v>
      </c>
      <c r="H68" s="9">
        <f>INDEX(aux!$N$3:$Q$4,MATCH(H$7,aux!$M$3:$M$4,0),IF($G$6=aux!$N$2,1)+IF($G$6=aux!$O$2,2)+IF($G$6=aux!$P$2,3)+IF($G$6=aux!$Q$2,4))*$D68</f>
        <v>54.857142857142854</v>
      </c>
      <c r="I68" s="9">
        <f>INDEX(aux!$N$3:$Q$4,MATCH(I$7,aux!$M$3:$M$4,0),IF($G$6=aux!$N$2,1)+IF($G$6=aux!$O$2,2)+IF($G$6=aux!$P$2,3)+IF($G$6=aux!$Q$2,4))*$C68</f>
        <v>42</v>
      </c>
      <c r="J68" s="37">
        <f>INDEX(aux!$N$3:$Q$4,MATCH(J$7,aux!$M$3:$M$4,0),IF($G$6=aux!$N$2,1)+IF($G$6=aux!$O$2,2)+IF($G$6=aux!$P$2,3)+IF($G$6=aux!$Q$2,4))*$D68</f>
        <v>54.857142857142854</v>
      </c>
      <c r="K68" s="9">
        <f>INDEX(aux!$N$3:$Q$4,MATCH(K$7,aux!$M$3:$M$4,0),IF($K$6=aux!$N$2,1)+IF($K$6=aux!$O$2,2)+IF($K$6=aux!$P$2,3)+IF($K$6=aux!$Q$2,4))*$C68</f>
        <v>50.4</v>
      </c>
      <c r="L68" s="9">
        <f>INDEX(aux!$N$3:$Q$4,MATCH(L$7,aux!$M$3:$M$4,0),IF($K$6=aux!$N$2,1)+IF($K$6=aux!$O$2,2)+IF($K$6=aux!$P$2,3)+IF($K$6=aux!$Q$2,4))*$D68</f>
        <v>65.828571428571422</v>
      </c>
      <c r="M68" s="9">
        <f>INDEX(aux!$N$3:$Q$4,MATCH(M$7,aux!$M$3:$M$4,0),IF($K$6=aux!$N$2,1)+IF($K$6=aux!$O$2,2)+IF($K$6=aux!$P$2,3)+IF($K$6=aux!$Q$2,4))*$C68</f>
        <v>67.2</v>
      </c>
      <c r="N68" s="37">
        <f>INDEX(aux!$N$3:$Q$4,MATCH(N$7,aux!$M$3:$M$4,0),IF($K$6=aux!$N$2,1)+IF($K$6=aux!$O$2,2)+IF($K$6=aux!$P$2,3)+IF($K$6=aux!$Q$2,4))*$D68</f>
        <v>87.771428571428572</v>
      </c>
      <c r="O68" s="9">
        <f>INDEX(aux!$N$3:$Q$4,MATCH(O$7,aux!$M$3:$M$4,0),IF($O$6=aux!$N$2,1)+IF($O$6=aux!$O$2,2)+IF($O$6=aux!$P$2,3)+IF($O$6=aux!$Q$2,4))*$C68</f>
        <v>54.6</v>
      </c>
      <c r="P68" s="9">
        <f>INDEX(aux!$N$3:$Q$4,MATCH(P$7,aux!$M$3:$M$4,0),IF($O$6=aux!$N$2,1)+IF($O$6=aux!$O$2,2)+IF($O$6=aux!$P$2,3)+IF($O$6=aux!$Q$2,4))*$D68</f>
        <v>71.314285714285717</v>
      </c>
      <c r="Q68" s="9">
        <f>INDEX(aux!$N$3:$Q$4,MATCH(Q$7,aux!$M$3:$M$4,0),IF($O$6=aux!$N$2,1)+IF($O$6=aux!$O$2,2)+IF($O$6=aux!$P$2,3)+IF($O$6=aux!$Q$2,4))*$C68</f>
        <v>75.600000000000009</v>
      </c>
      <c r="R68" s="37">
        <f>INDEX(aux!$N$3:$Q$4,MATCH(R$7,aux!$M$3:$M$4,0),IF($O$6=aux!$N$2,1)+IF($O$6=aux!$O$2,2)+IF($O$6=aux!$P$2,3)+IF($O$6=aux!$Q$2,4))*$D68</f>
        <v>98.742857142857133</v>
      </c>
      <c r="S68" s="9">
        <f>INDEX(aux!$N$3:$Q$4,MATCH(S$7,aux!$M$3:$M$4,0),IF($S$6=aux!$N$2,1)+IF($S$6=aux!$O$2,2)+IF($S$6=aux!$P$2,3)+IF($S$6=aux!$Q$2,4))*$C68</f>
        <v>58.8</v>
      </c>
      <c r="T68" s="9">
        <f>INDEX(aux!$N$3:$Q$4,MATCH(T$7,aux!$M$3:$M$4,0),IF($S$6=aux!$N$2,1)+IF($S$6=aux!$O$2,2)+IF($S$6=aux!$P$2,3)+IF($S$6=aux!$Q$2,4))*$D68</f>
        <v>76.8</v>
      </c>
      <c r="U68" s="9">
        <f>INDEX(aux!$N$3:$Q$4,MATCH(U$7,aux!$M$3:$M$4,0),IF($S$6=aux!$N$2,1)+IF($S$6=aux!$O$2,2)+IF($S$6=aux!$P$2,3)+IF($S$6=aux!$Q$2,4))*$C68</f>
        <v>84</v>
      </c>
      <c r="V68" s="15">
        <f>INDEX(aux!$N$3:$Q$4,MATCH(V$7,aux!$M$3:$M$4,0),IF($S$6=aux!$N$2,1)+IF($S$6=aux!$O$2,2)+IF($S$6=aux!$P$2,3)+IF($S$6=aux!$Q$2,4))*$D68</f>
        <v>109.71428571428571</v>
      </c>
    </row>
    <row r="69" spans="2:22" x14ac:dyDescent="0.25">
      <c r="B69" s="14">
        <v>14</v>
      </c>
      <c r="C69" s="41">
        <f>INDEX(aux!$W$2:$W$3,MATCH($B$7,aux!$V$2:$V$3,0))*$B69/10+MAX(INDEX(aux!$K$2:$K$3,MATCH(C$7,aux!$I$2:$I$3,0))*(IF(C$8=aux!$F$2,aux!$F$3,aux!$G$3))*INDEX(aux!$B$3:$C$7,MATCH($B$61,aux!$A$3:$A$7,0),(IF($B$6=aux!$B$2,1,2)))*($B69/10)^2,INDEX(aux!$K$2:$K$3,MATCH(C$7,aux!$I$2:$I$3,0))*VALUE(RIGHT($B$6,3))/(IF(C$8=aux!$F$2,aux!$F$4,aux!$G$4))*$B69/10,10*$B69/10,15)</f>
        <v>49</v>
      </c>
      <c r="D69" s="5">
        <f>INDEX(aux!$W$2:$W$3,MATCH($B$7,aux!$V$2:$V$3,0))*$B69/10+MAX(INDEX(aux!$K$2:$K$3,MATCH(D$7,aux!$I$2:$I$3,0))*(IF(D$8=aux!$F$2,aux!$F$3,aux!$G$3))*INDEX(aux!$B$3:$C$7,MATCH($B$61,aux!$A$3:$A$7,0),(IF($B$6=aux!$B$2,1,2)))*($B69/10)^2,INDEX(aux!$K$2:$K$3,MATCH(D$7,aux!$I$2:$I$3,0))*VALUE(RIGHT($B$6,3))/(IF(D$8=aux!$F$2,aux!$F$4,aux!$G$4))*$B69/10,10*$B69/10,15)</f>
        <v>64</v>
      </c>
      <c r="E69" s="5">
        <f>INDEX(aux!$W$2:$W$3,MATCH($B$7,aux!$V$2:$V$3,0))*$B69/10+MAX(INDEX(aux!$K$2:$K$3,MATCH(E$7,aux!$I$2:$I$3,0))*(IF(E$8=aux!$F$2,aux!$F$3,aux!$G$3))*INDEX(aux!$B$3:$C$7,MATCH($B$61,aux!$A$3:$A$7,0),(IF($B$6=aux!$B$2,1,2)))*($B69/10)^2,INDEX(aux!$K$2:$K$3,MATCH(E$7,aux!$I$2:$I$3,0))*VALUE(RIGHT($B$6,3))/(IF(E$8=aux!$F$2,aux!$F$4,aux!$G$4))*$B69/10,10*$B69/10,15)</f>
        <v>38.5</v>
      </c>
      <c r="F69" s="34">
        <f>INDEX(aux!$W$2:$W$3,MATCH($B$7,aux!$V$2:$V$3,0))*$B69/10+MAX(INDEX(aux!$K$2:$K$3,MATCH(F$7,aux!$I$2:$I$3,0))*(IF(F$8=aux!$F$2,aux!$F$3,aux!$G$3))*INDEX(aux!$B$3:$C$7,MATCH($B$61,aux!$A$3:$A$7,0),(IF($B$6=aux!$B$2,1,2)))*($B69/10)^2,INDEX(aux!$K$2:$K$3,MATCH(F$7,aux!$I$2:$I$3,0))*VALUE(RIGHT($B$6,3))/(IF(F$8=aux!$F$2,aux!$F$4,aux!$G$4))*$B69/10,10*$B69/10,15)</f>
        <v>49</v>
      </c>
      <c r="G69" s="9">
        <f>INDEX(aux!$N$3:$Q$4,MATCH(G$7,aux!$M$3:$M$4,0),IF($G$6=aux!$N$2,1)+IF($G$6=aux!$O$2,2)+IF($G$6=aux!$P$2,3)+IF($G$6=aux!$Q$2,4))*$C69</f>
        <v>49</v>
      </c>
      <c r="H69" s="9">
        <f>INDEX(aux!$N$3:$Q$4,MATCH(H$7,aux!$M$3:$M$4,0),IF($G$6=aux!$N$2,1)+IF($G$6=aux!$O$2,2)+IF($G$6=aux!$P$2,3)+IF($G$6=aux!$Q$2,4))*$D69</f>
        <v>64</v>
      </c>
      <c r="I69" s="9">
        <f>INDEX(aux!$N$3:$Q$4,MATCH(I$7,aux!$M$3:$M$4,0),IF($G$6=aux!$N$2,1)+IF($G$6=aux!$O$2,2)+IF($G$6=aux!$P$2,3)+IF($G$6=aux!$Q$2,4))*$C69</f>
        <v>49</v>
      </c>
      <c r="J69" s="37">
        <f>INDEX(aux!$N$3:$Q$4,MATCH(J$7,aux!$M$3:$M$4,0),IF($G$6=aux!$N$2,1)+IF($G$6=aux!$O$2,2)+IF($G$6=aux!$P$2,3)+IF($G$6=aux!$Q$2,4))*$D69</f>
        <v>64</v>
      </c>
      <c r="K69" s="9">
        <f>INDEX(aux!$N$3:$Q$4,MATCH(K$7,aux!$M$3:$M$4,0),IF($K$6=aux!$N$2,1)+IF($K$6=aux!$O$2,2)+IF($K$6=aux!$P$2,3)+IF($K$6=aux!$Q$2,4))*$C69</f>
        <v>58.8</v>
      </c>
      <c r="L69" s="9">
        <f>INDEX(aux!$N$3:$Q$4,MATCH(L$7,aux!$M$3:$M$4,0),IF($K$6=aux!$N$2,1)+IF($K$6=aux!$O$2,2)+IF($K$6=aux!$P$2,3)+IF($K$6=aux!$Q$2,4))*$D69</f>
        <v>76.8</v>
      </c>
      <c r="M69" s="9">
        <f>INDEX(aux!$N$3:$Q$4,MATCH(M$7,aux!$M$3:$M$4,0),IF($K$6=aux!$N$2,1)+IF($K$6=aux!$O$2,2)+IF($K$6=aux!$P$2,3)+IF($K$6=aux!$Q$2,4))*$C69</f>
        <v>78.400000000000006</v>
      </c>
      <c r="N69" s="37">
        <f>INDEX(aux!$N$3:$Q$4,MATCH(N$7,aux!$M$3:$M$4,0),IF($K$6=aux!$N$2,1)+IF($K$6=aux!$O$2,2)+IF($K$6=aux!$P$2,3)+IF($K$6=aux!$Q$2,4))*$D69</f>
        <v>102.4</v>
      </c>
      <c r="O69" s="9">
        <f>INDEX(aux!$N$3:$Q$4,MATCH(O$7,aux!$M$3:$M$4,0),IF($O$6=aux!$N$2,1)+IF($O$6=aux!$O$2,2)+IF($O$6=aux!$P$2,3)+IF($O$6=aux!$Q$2,4))*$C69</f>
        <v>63.7</v>
      </c>
      <c r="P69" s="9">
        <f>INDEX(aux!$N$3:$Q$4,MATCH(P$7,aux!$M$3:$M$4,0),IF($O$6=aux!$N$2,1)+IF($O$6=aux!$O$2,2)+IF($O$6=aux!$P$2,3)+IF($O$6=aux!$Q$2,4))*$D69</f>
        <v>83.2</v>
      </c>
      <c r="Q69" s="9">
        <f>INDEX(aux!$N$3:$Q$4,MATCH(Q$7,aux!$M$3:$M$4,0),IF($O$6=aux!$N$2,1)+IF($O$6=aux!$O$2,2)+IF($O$6=aux!$P$2,3)+IF($O$6=aux!$Q$2,4))*$C69</f>
        <v>88.2</v>
      </c>
      <c r="R69" s="37">
        <f>INDEX(aux!$N$3:$Q$4,MATCH(R$7,aux!$M$3:$M$4,0),IF($O$6=aux!$N$2,1)+IF($O$6=aux!$O$2,2)+IF($O$6=aux!$P$2,3)+IF($O$6=aux!$Q$2,4))*$D69</f>
        <v>115.2</v>
      </c>
      <c r="S69" s="9">
        <f>INDEX(aux!$N$3:$Q$4,MATCH(S$7,aux!$M$3:$M$4,0),IF($S$6=aux!$N$2,1)+IF($S$6=aux!$O$2,2)+IF($S$6=aux!$P$2,3)+IF($S$6=aux!$Q$2,4))*$C69</f>
        <v>68.599999999999994</v>
      </c>
      <c r="T69" s="9">
        <f>INDEX(aux!$N$3:$Q$4,MATCH(T$7,aux!$M$3:$M$4,0),IF($S$6=aux!$N$2,1)+IF($S$6=aux!$O$2,2)+IF($S$6=aux!$P$2,3)+IF($S$6=aux!$Q$2,4))*$D69</f>
        <v>89.6</v>
      </c>
      <c r="U69" s="9">
        <f>INDEX(aux!$N$3:$Q$4,MATCH(U$7,aux!$M$3:$M$4,0),IF($S$6=aux!$N$2,1)+IF($S$6=aux!$O$2,2)+IF($S$6=aux!$P$2,3)+IF($S$6=aux!$Q$2,4))*$C69</f>
        <v>98</v>
      </c>
      <c r="V69" s="15">
        <f>INDEX(aux!$N$3:$Q$4,MATCH(V$7,aux!$M$3:$M$4,0),IF($S$6=aux!$N$2,1)+IF($S$6=aux!$O$2,2)+IF($S$6=aux!$P$2,3)+IF($S$6=aux!$Q$2,4))*$D69</f>
        <v>128</v>
      </c>
    </row>
    <row r="70" spans="2:22" x14ac:dyDescent="0.25">
      <c r="B70" s="14">
        <v>16</v>
      </c>
      <c r="C70" s="41">
        <f>INDEX(aux!$W$2:$W$3,MATCH($B$7,aux!$V$2:$V$3,0))*$B70/10+MAX(INDEX(aux!$K$2:$K$3,MATCH(C$7,aux!$I$2:$I$3,0))*(IF(C$8=aux!$F$2,aux!$F$3,aux!$G$3))*INDEX(aux!$B$3:$C$7,MATCH($B$61,aux!$A$3:$A$7,0),(IF($B$6=aux!$B$2,1,2)))*($B70/10)^2,INDEX(aux!$K$2:$K$3,MATCH(C$7,aux!$I$2:$I$3,0))*VALUE(RIGHT($B$6,3))/(IF(C$8=aux!$F$2,aux!$F$4,aux!$G$4))*$B70/10,10*$B70/10,15)</f>
        <v>56</v>
      </c>
      <c r="D70" s="5">
        <f>INDEX(aux!$W$2:$W$3,MATCH($B$7,aux!$V$2:$V$3,0))*$B70/10+MAX(INDEX(aux!$K$2:$K$3,MATCH(D$7,aux!$I$2:$I$3,0))*(IF(D$8=aux!$F$2,aux!$F$3,aux!$G$3))*INDEX(aux!$B$3:$C$7,MATCH($B$61,aux!$A$3:$A$7,0),(IF($B$6=aux!$B$2,1,2)))*($B70/10)^2,INDEX(aux!$K$2:$K$3,MATCH(D$7,aux!$I$2:$I$3,0))*VALUE(RIGHT($B$6,3))/(IF(D$8=aux!$F$2,aux!$F$4,aux!$G$4))*$B70/10,10*$B70/10,15)</f>
        <v>73.142857142857139</v>
      </c>
      <c r="E70" s="5">
        <f>INDEX(aux!$W$2:$W$3,MATCH($B$7,aux!$V$2:$V$3,0))*$B70/10+MAX(INDEX(aux!$K$2:$K$3,MATCH(E$7,aux!$I$2:$I$3,0))*(IF(E$8=aux!$F$2,aux!$F$3,aux!$G$3))*INDEX(aux!$B$3:$C$7,MATCH($B$61,aux!$A$3:$A$7,0),(IF($B$6=aux!$B$2,1,2)))*($B70/10)^2,INDEX(aux!$K$2:$K$3,MATCH(E$7,aux!$I$2:$I$3,0))*VALUE(RIGHT($B$6,3))/(IF(E$8=aux!$F$2,aux!$F$4,aux!$G$4))*$B70/10,10*$B70/10,15)</f>
        <v>44</v>
      </c>
      <c r="F70" s="34">
        <f>INDEX(aux!$W$2:$W$3,MATCH($B$7,aux!$V$2:$V$3,0))*$B70/10+MAX(INDEX(aux!$K$2:$K$3,MATCH(F$7,aux!$I$2:$I$3,0))*(IF(F$8=aux!$F$2,aux!$F$3,aux!$G$3))*INDEX(aux!$B$3:$C$7,MATCH($B$61,aux!$A$3:$A$7,0),(IF($B$6=aux!$B$2,1,2)))*($B70/10)^2,INDEX(aux!$K$2:$K$3,MATCH(F$7,aux!$I$2:$I$3,0))*VALUE(RIGHT($B$6,3))/(IF(F$8=aux!$F$2,aux!$F$4,aux!$G$4))*$B70/10,10*$B70/10,15)</f>
        <v>56</v>
      </c>
      <c r="G70" s="9">
        <f>INDEX(aux!$N$3:$Q$4,MATCH(G$7,aux!$M$3:$M$4,0),IF($G$6=aux!$N$2,1)+IF($G$6=aux!$O$2,2)+IF($G$6=aux!$P$2,3)+IF($G$6=aux!$Q$2,4))*$C70</f>
        <v>56</v>
      </c>
      <c r="H70" s="9">
        <f>INDEX(aux!$N$3:$Q$4,MATCH(H$7,aux!$M$3:$M$4,0),IF($G$6=aux!$N$2,1)+IF($G$6=aux!$O$2,2)+IF($G$6=aux!$P$2,3)+IF($G$6=aux!$Q$2,4))*$D70</f>
        <v>73.142857142857139</v>
      </c>
      <c r="I70" s="9">
        <f>INDEX(aux!$N$3:$Q$4,MATCH(I$7,aux!$M$3:$M$4,0),IF($G$6=aux!$N$2,1)+IF($G$6=aux!$O$2,2)+IF($G$6=aux!$P$2,3)+IF($G$6=aux!$Q$2,4))*$C70</f>
        <v>56</v>
      </c>
      <c r="J70" s="37">
        <f>INDEX(aux!$N$3:$Q$4,MATCH(J$7,aux!$M$3:$M$4,0),IF($G$6=aux!$N$2,1)+IF($G$6=aux!$O$2,2)+IF($G$6=aux!$P$2,3)+IF($G$6=aux!$Q$2,4))*$D70</f>
        <v>73.142857142857139</v>
      </c>
      <c r="K70" s="9">
        <f>INDEX(aux!$N$3:$Q$4,MATCH(K$7,aux!$M$3:$M$4,0),IF($K$6=aux!$N$2,1)+IF($K$6=aux!$O$2,2)+IF($K$6=aux!$P$2,3)+IF($K$6=aux!$Q$2,4))*$C70</f>
        <v>67.2</v>
      </c>
      <c r="L70" s="9">
        <f>INDEX(aux!$N$3:$Q$4,MATCH(L$7,aux!$M$3:$M$4,0),IF($K$6=aux!$N$2,1)+IF($K$6=aux!$O$2,2)+IF($K$6=aux!$P$2,3)+IF($K$6=aux!$Q$2,4))*$D70</f>
        <v>87.771428571428558</v>
      </c>
      <c r="M70" s="9">
        <f>INDEX(aux!$N$3:$Q$4,MATCH(M$7,aux!$M$3:$M$4,0),IF($K$6=aux!$N$2,1)+IF($K$6=aux!$O$2,2)+IF($K$6=aux!$P$2,3)+IF($K$6=aux!$Q$2,4))*$C70</f>
        <v>89.600000000000009</v>
      </c>
      <c r="N70" s="37">
        <f>INDEX(aux!$N$3:$Q$4,MATCH(N$7,aux!$M$3:$M$4,0),IF($K$6=aux!$N$2,1)+IF($K$6=aux!$O$2,2)+IF($K$6=aux!$P$2,3)+IF($K$6=aux!$Q$2,4))*$D70</f>
        <v>117.02857142857142</v>
      </c>
      <c r="O70" s="9">
        <f>INDEX(aux!$N$3:$Q$4,MATCH(O$7,aux!$M$3:$M$4,0),IF($O$6=aux!$N$2,1)+IF($O$6=aux!$O$2,2)+IF($O$6=aux!$P$2,3)+IF($O$6=aux!$Q$2,4))*$C70</f>
        <v>72.8</v>
      </c>
      <c r="P70" s="9">
        <f>INDEX(aux!$N$3:$Q$4,MATCH(P$7,aux!$M$3:$M$4,0),IF($O$6=aux!$N$2,1)+IF($O$6=aux!$O$2,2)+IF($O$6=aux!$P$2,3)+IF($O$6=aux!$Q$2,4))*$D70</f>
        <v>95.085714285714289</v>
      </c>
      <c r="Q70" s="9">
        <f>INDEX(aux!$N$3:$Q$4,MATCH(Q$7,aux!$M$3:$M$4,0),IF($O$6=aux!$N$2,1)+IF($O$6=aux!$O$2,2)+IF($O$6=aux!$P$2,3)+IF($O$6=aux!$Q$2,4))*$C70</f>
        <v>100.8</v>
      </c>
      <c r="R70" s="37">
        <f>INDEX(aux!$N$3:$Q$4,MATCH(R$7,aux!$M$3:$M$4,0),IF($O$6=aux!$N$2,1)+IF($O$6=aux!$O$2,2)+IF($O$6=aux!$P$2,3)+IF($O$6=aux!$Q$2,4))*$D70</f>
        <v>131.65714285714284</v>
      </c>
      <c r="S70" s="9">
        <f>INDEX(aux!$N$3:$Q$4,MATCH(S$7,aux!$M$3:$M$4,0),IF($S$6=aux!$N$2,1)+IF($S$6=aux!$O$2,2)+IF($S$6=aux!$P$2,3)+IF($S$6=aux!$Q$2,4))*$C70</f>
        <v>78.399999999999991</v>
      </c>
      <c r="T70" s="9">
        <f>INDEX(aux!$N$3:$Q$4,MATCH(T$7,aux!$M$3:$M$4,0),IF($S$6=aux!$N$2,1)+IF($S$6=aux!$O$2,2)+IF($S$6=aux!$P$2,3)+IF($S$6=aux!$Q$2,4))*$D70</f>
        <v>102.39999999999999</v>
      </c>
      <c r="U70" s="9">
        <f>INDEX(aux!$N$3:$Q$4,MATCH(U$7,aux!$M$3:$M$4,0),IF($S$6=aux!$N$2,1)+IF($S$6=aux!$O$2,2)+IF($S$6=aux!$P$2,3)+IF($S$6=aux!$Q$2,4))*$C70</f>
        <v>112</v>
      </c>
      <c r="V70" s="15">
        <f>INDEX(aux!$N$3:$Q$4,MATCH(V$7,aux!$M$3:$M$4,0),IF($S$6=aux!$N$2,1)+IF($S$6=aux!$O$2,2)+IF($S$6=aux!$P$2,3)+IF($S$6=aux!$Q$2,4))*$D70</f>
        <v>146.28571428571428</v>
      </c>
    </row>
    <row r="71" spans="2:22" x14ac:dyDescent="0.25">
      <c r="B71" s="14">
        <v>20</v>
      </c>
      <c r="C71" s="41">
        <f>INDEX(aux!$W$2:$W$3,MATCH($B$7,aux!$V$2:$V$3,0))*$B71/10+MAX(INDEX(aux!$K$2:$K$3,MATCH(C$7,aux!$I$2:$I$3,0))*(IF(C$8=aux!$F$2,aux!$F$3,aux!$G$3))*INDEX(aux!$B$3:$C$7,MATCH($B$61,aux!$A$3:$A$7,0),(IF($B$6=aux!$B$2,1,2)))*($B71/10)^2,INDEX(aux!$K$2:$K$3,MATCH(C$7,aux!$I$2:$I$3,0))*VALUE(RIGHT($B$6,3))/(IF(C$8=aux!$F$2,aux!$F$4,aux!$G$4))*$B71/10,10*$B71/10,15)</f>
        <v>70</v>
      </c>
      <c r="D71" s="5">
        <f>INDEX(aux!$W$2:$W$3,MATCH($B$7,aux!$V$2:$V$3,0))*$B71/10+MAX(INDEX(aux!$K$2:$K$3,MATCH(D$7,aux!$I$2:$I$3,0))*(IF(D$8=aux!$F$2,aux!$F$3,aux!$G$3))*INDEX(aux!$B$3:$C$7,MATCH($B$61,aux!$A$3:$A$7,0),(IF($B$6=aux!$B$2,1,2)))*($B71/10)^2,INDEX(aux!$K$2:$K$3,MATCH(D$7,aux!$I$2:$I$3,0))*VALUE(RIGHT($B$6,3))/(IF(D$8=aux!$F$2,aux!$F$4,aux!$G$4))*$B71/10,10*$B71/10,15)</f>
        <v>91.428571428571431</v>
      </c>
      <c r="E71" s="5">
        <f>INDEX(aux!$W$2:$W$3,MATCH($B$7,aux!$V$2:$V$3,0))*$B71/10+MAX(INDEX(aux!$K$2:$K$3,MATCH(E$7,aux!$I$2:$I$3,0))*(IF(E$8=aux!$F$2,aux!$F$3,aux!$G$3))*INDEX(aux!$B$3:$C$7,MATCH($B$61,aux!$A$3:$A$7,0),(IF($B$6=aux!$B$2,1,2)))*($B71/10)^2,INDEX(aux!$K$2:$K$3,MATCH(E$7,aux!$I$2:$I$3,0))*VALUE(RIGHT($B$6,3))/(IF(E$8=aux!$F$2,aux!$F$4,aux!$G$4))*$B71/10,10*$B71/10,15)</f>
        <v>55</v>
      </c>
      <c r="F71" s="34">
        <f>INDEX(aux!$W$2:$W$3,MATCH($B$7,aux!$V$2:$V$3,0))*$B71/10+MAX(INDEX(aux!$K$2:$K$3,MATCH(F$7,aux!$I$2:$I$3,0))*(IF(F$8=aux!$F$2,aux!$F$3,aux!$G$3))*INDEX(aux!$B$3:$C$7,MATCH($B$61,aux!$A$3:$A$7,0),(IF($B$6=aux!$B$2,1,2)))*($B71/10)^2,INDEX(aux!$K$2:$K$3,MATCH(F$7,aux!$I$2:$I$3,0))*VALUE(RIGHT($B$6,3))/(IF(F$8=aux!$F$2,aux!$F$4,aux!$G$4))*$B71/10,10*$B71/10,15)</f>
        <v>70</v>
      </c>
      <c r="G71" s="9">
        <f>INDEX(aux!$N$3:$Q$4,MATCH(G$7,aux!$M$3:$M$4,0),IF($G$6=aux!$N$2,1)+IF($G$6=aux!$O$2,2)+IF($G$6=aux!$P$2,3)+IF($G$6=aux!$Q$2,4))*$C71</f>
        <v>70</v>
      </c>
      <c r="H71" s="9">
        <f>INDEX(aux!$N$3:$Q$4,MATCH(H$7,aux!$M$3:$M$4,0),IF($G$6=aux!$N$2,1)+IF($G$6=aux!$O$2,2)+IF($G$6=aux!$P$2,3)+IF($G$6=aux!$Q$2,4))*$D71</f>
        <v>91.428571428571431</v>
      </c>
      <c r="I71" s="9">
        <f>INDEX(aux!$N$3:$Q$4,MATCH(I$7,aux!$M$3:$M$4,0),IF($G$6=aux!$N$2,1)+IF($G$6=aux!$O$2,2)+IF($G$6=aux!$P$2,3)+IF($G$6=aux!$Q$2,4))*$C71</f>
        <v>70</v>
      </c>
      <c r="J71" s="37">
        <f>INDEX(aux!$N$3:$Q$4,MATCH(J$7,aux!$M$3:$M$4,0),IF($G$6=aux!$N$2,1)+IF($G$6=aux!$O$2,2)+IF($G$6=aux!$P$2,3)+IF($G$6=aux!$Q$2,4))*$D71</f>
        <v>91.428571428571431</v>
      </c>
      <c r="K71" s="9">
        <f>INDEX(aux!$N$3:$Q$4,MATCH(K$7,aux!$M$3:$M$4,0),IF($K$6=aux!$N$2,1)+IF($K$6=aux!$O$2,2)+IF($K$6=aux!$P$2,3)+IF($K$6=aux!$Q$2,4))*$C71</f>
        <v>84</v>
      </c>
      <c r="L71" s="9">
        <f>INDEX(aux!$N$3:$Q$4,MATCH(L$7,aux!$M$3:$M$4,0),IF($K$6=aux!$N$2,1)+IF($K$6=aux!$O$2,2)+IF($K$6=aux!$P$2,3)+IF($K$6=aux!$Q$2,4))*$D71</f>
        <v>109.71428571428571</v>
      </c>
      <c r="M71" s="9">
        <f>INDEX(aux!$N$3:$Q$4,MATCH(M$7,aux!$M$3:$M$4,0),IF($K$6=aux!$N$2,1)+IF($K$6=aux!$O$2,2)+IF($K$6=aux!$P$2,3)+IF($K$6=aux!$Q$2,4))*$C71</f>
        <v>112</v>
      </c>
      <c r="N71" s="37">
        <f>INDEX(aux!$N$3:$Q$4,MATCH(N$7,aux!$M$3:$M$4,0),IF($K$6=aux!$N$2,1)+IF($K$6=aux!$O$2,2)+IF($K$6=aux!$P$2,3)+IF($K$6=aux!$Q$2,4))*$D71</f>
        <v>146.28571428571431</v>
      </c>
      <c r="O71" s="9">
        <f>INDEX(aux!$N$3:$Q$4,MATCH(O$7,aux!$M$3:$M$4,0),IF($O$6=aux!$N$2,1)+IF($O$6=aux!$O$2,2)+IF($O$6=aux!$P$2,3)+IF($O$6=aux!$Q$2,4))*$C71</f>
        <v>91</v>
      </c>
      <c r="P71" s="9">
        <f>INDEX(aux!$N$3:$Q$4,MATCH(P$7,aux!$M$3:$M$4,0),IF($O$6=aux!$N$2,1)+IF($O$6=aux!$O$2,2)+IF($O$6=aux!$P$2,3)+IF($O$6=aux!$Q$2,4))*$D71</f>
        <v>118.85714285714286</v>
      </c>
      <c r="Q71" s="9">
        <f>INDEX(aux!$N$3:$Q$4,MATCH(Q$7,aux!$M$3:$M$4,0),IF($O$6=aux!$N$2,1)+IF($O$6=aux!$O$2,2)+IF($O$6=aux!$P$2,3)+IF($O$6=aux!$Q$2,4))*$C71</f>
        <v>126</v>
      </c>
      <c r="R71" s="37">
        <f>INDEX(aux!$N$3:$Q$4,MATCH(R$7,aux!$M$3:$M$4,0),IF($O$6=aux!$N$2,1)+IF($O$6=aux!$O$2,2)+IF($O$6=aux!$P$2,3)+IF($O$6=aux!$Q$2,4))*$D71</f>
        <v>164.57142857142858</v>
      </c>
      <c r="S71" s="9">
        <f>INDEX(aux!$N$3:$Q$4,MATCH(S$7,aux!$M$3:$M$4,0),IF($S$6=aux!$N$2,1)+IF($S$6=aux!$O$2,2)+IF($S$6=aux!$P$2,3)+IF($S$6=aux!$Q$2,4))*$C71</f>
        <v>98</v>
      </c>
      <c r="T71" s="9">
        <f>INDEX(aux!$N$3:$Q$4,MATCH(T$7,aux!$M$3:$M$4,0),IF($S$6=aux!$N$2,1)+IF($S$6=aux!$O$2,2)+IF($S$6=aux!$P$2,3)+IF($S$6=aux!$Q$2,4))*$D71</f>
        <v>128</v>
      </c>
      <c r="U71" s="9">
        <f>INDEX(aux!$N$3:$Q$4,MATCH(U$7,aux!$M$3:$M$4,0),IF($S$6=aux!$N$2,1)+IF($S$6=aux!$O$2,2)+IF($S$6=aux!$P$2,3)+IF($S$6=aux!$Q$2,4))*$C71</f>
        <v>140</v>
      </c>
      <c r="V71" s="15">
        <f>INDEX(aux!$N$3:$Q$4,MATCH(V$7,aux!$M$3:$M$4,0),IF($S$6=aux!$N$2,1)+IF($S$6=aux!$O$2,2)+IF($S$6=aux!$P$2,3)+IF($S$6=aux!$Q$2,4))*$D71</f>
        <v>182.85714285714286</v>
      </c>
    </row>
    <row r="72" spans="2:22" x14ac:dyDescent="0.25">
      <c r="B72" s="14">
        <v>25</v>
      </c>
      <c r="C72" s="41">
        <f>INDEX(aux!$W$2:$W$3,MATCH($B$7,aux!$V$2:$V$3,0))*$B72/10+MAX(INDEX(aux!$K$2:$K$3,MATCH(C$7,aux!$I$2:$I$3,0))*(IF(C$8=aux!$F$2,aux!$F$3,aux!$G$3))*INDEX(aux!$B$3:$C$7,MATCH($B$61,aux!$A$3:$A$7,0),(IF($B$6=aux!$B$2,1,2)))*($B72/10)^2,INDEX(aux!$K$2:$K$3,MATCH(C$7,aux!$I$2:$I$3,0))*VALUE(RIGHT($B$6,3))/(IF(C$8=aux!$F$2,aux!$F$4,aux!$G$4))*$B72/10,10*$B72/10,15)</f>
        <v>87.5</v>
      </c>
      <c r="D72" s="5">
        <f>INDEX(aux!$W$2:$W$3,MATCH($B$7,aux!$V$2:$V$3,0))*$B72/10+MAX(INDEX(aux!$K$2:$K$3,MATCH(D$7,aux!$I$2:$I$3,0))*(IF(D$8=aux!$F$2,aux!$F$3,aux!$G$3))*INDEX(aux!$B$3:$C$7,MATCH($B$61,aux!$A$3:$A$7,0),(IF($B$6=aux!$B$2,1,2)))*($B72/10)^2,INDEX(aux!$K$2:$K$3,MATCH(D$7,aux!$I$2:$I$3,0))*VALUE(RIGHT($B$6,3))/(IF(D$8=aux!$F$2,aux!$F$4,aux!$G$4))*$B72/10,10*$B72/10,15)</f>
        <v>114.28571428571429</v>
      </c>
      <c r="E72" s="5">
        <f>INDEX(aux!$W$2:$W$3,MATCH($B$7,aux!$V$2:$V$3,0))*$B72/10+MAX(INDEX(aux!$K$2:$K$3,MATCH(E$7,aux!$I$2:$I$3,0))*(IF(E$8=aux!$F$2,aux!$F$3,aux!$G$3))*INDEX(aux!$B$3:$C$7,MATCH($B$61,aux!$A$3:$A$7,0),(IF($B$6=aux!$B$2,1,2)))*($B72/10)^2,INDEX(aux!$K$2:$K$3,MATCH(E$7,aux!$I$2:$I$3,0))*VALUE(RIGHT($B$6,3))/(IF(E$8=aux!$F$2,aux!$F$4,aux!$G$4))*$B72/10,10*$B72/10,15)</f>
        <v>68.75</v>
      </c>
      <c r="F72" s="34">
        <f>INDEX(aux!$W$2:$W$3,MATCH($B$7,aux!$V$2:$V$3,0))*$B72/10+MAX(INDEX(aux!$K$2:$K$3,MATCH(F$7,aux!$I$2:$I$3,0))*(IF(F$8=aux!$F$2,aux!$F$3,aux!$G$3))*INDEX(aux!$B$3:$C$7,MATCH($B$61,aux!$A$3:$A$7,0),(IF($B$6=aux!$B$2,1,2)))*($B72/10)^2,INDEX(aux!$K$2:$K$3,MATCH(F$7,aux!$I$2:$I$3,0))*VALUE(RIGHT($B$6,3))/(IF(F$8=aux!$F$2,aux!$F$4,aux!$G$4))*$B72/10,10*$B72/10,15)</f>
        <v>87.5</v>
      </c>
      <c r="G72" s="9">
        <f>INDEX(aux!$N$3:$Q$4,MATCH(G$7,aux!$M$3:$M$4,0),IF($G$6=aux!$N$2,1)+IF($G$6=aux!$O$2,2)+IF($G$6=aux!$P$2,3)+IF($G$6=aux!$Q$2,4))*$C72</f>
        <v>87.5</v>
      </c>
      <c r="H72" s="9">
        <f>INDEX(aux!$N$3:$Q$4,MATCH(H$7,aux!$M$3:$M$4,0),IF($G$6=aux!$N$2,1)+IF($G$6=aux!$O$2,2)+IF($G$6=aux!$P$2,3)+IF($G$6=aux!$Q$2,4))*$D72</f>
        <v>114.28571428571429</v>
      </c>
      <c r="I72" s="9">
        <f>INDEX(aux!$N$3:$Q$4,MATCH(I$7,aux!$M$3:$M$4,0),IF($G$6=aux!$N$2,1)+IF($G$6=aux!$O$2,2)+IF($G$6=aux!$P$2,3)+IF($G$6=aux!$Q$2,4))*$C72</f>
        <v>87.5</v>
      </c>
      <c r="J72" s="37">
        <f>INDEX(aux!$N$3:$Q$4,MATCH(J$7,aux!$M$3:$M$4,0),IF($G$6=aux!$N$2,1)+IF($G$6=aux!$O$2,2)+IF($G$6=aux!$P$2,3)+IF($G$6=aux!$Q$2,4))*$D72</f>
        <v>114.28571428571429</v>
      </c>
      <c r="K72" s="9">
        <f>INDEX(aux!$N$3:$Q$4,MATCH(K$7,aux!$M$3:$M$4,0),IF($K$6=aux!$N$2,1)+IF($K$6=aux!$O$2,2)+IF($K$6=aux!$P$2,3)+IF($K$6=aux!$Q$2,4))*$C72</f>
        <v>105</v>
      </c>
      <c r="L72" s="9">
        <f>INDEX(aux!$N$3:$Q$4,MATCH(L$7,aux!$M$3:$M$4,0),IF($K$6=aux!$N$2,1)+IF($K$6=aux!$O$2,2)+IF($K$6=aux!$P$2,3)+IF($K$6=aux!$Q$2,4))*$D72</f>
        <v>137.14285714285714</v>
      </c>
      <c r="M72" s="9">
        <f>INDEX(aux!$N$3:$Q$4,MATCH(M$7,aux!$M$3:$M$4,0),IF($K$6=aux!$N$2,1)+IF($K$6=aux!$O$2,2)+IF($K$6=aux!$P$2,3)+IF($K$6=aux!$Q$2,4))*$C72</f>
        <v>140</v>
      </c>
      <c r="N72" s="37">
        <f>INDEX(aux!$N$3:$Q$4,MATCH(N$7,aux!$M$3:$M$4,0),IF($K$6=aux!$N$2,1)+IF($K$6=aux!$O$2,2)+IF($K$6=aux!$P$2,3)+IF($K$6=aux!$Q$2,4))*$D72</f>
        <v>182.85714285714289</v>
      </c>
      <c r="O72" s="9">
        <f>INDEX(aux!$N$3:$Q$4,MATCH(O$7,aux!$M$3:$M$4,0),IF($O$6=aux!$N$2,1)+IF($O$6=aux!$O$2,2)+IF($O$6=aux!$P$2,3)+IF($O$6=aux!$Q$2,4))*$C72</f>
        <v>113.75</v>
      </c>
      <c r="P72" s="9">
        <f>INDEX(aux!$N$3:$Q$4,MATCH(P$7,aux!$M$3:$M$4,0),IF($O$6=aux!$N$2,1)+IF($O$6=aux!$O$2,2)+IF($O$6=aux!$P$2,3)+IF($O$6=aux!$Q$2,4))*$D72</f>
        <v>148.57142857142858</v>
      </c>
      <c r="Q72" s="9">
        <f>INDEX(aux!$N$3:$Q$4,MATCH(Q$7,aux!$M$3:$M$4,0),IF($O$6=aux!$N$2,1)+IF($O$6=aux!$O$2,2)+IF($O$6=aux!$P$2,3)+IF($O$6=aux!$Q$2,4))*$C72</f>
        <v>157.5</v>
      </c>
      <c r="R72" s="37">
        <f>INDEX(aux!$N$3:$Q$4,MATCH(R$7,aux!$M$3:$M$4,0),IF($O$6=aux!$N$2,1)+IF($O$6=aux!$O$2,2)+IF($O$6=aux!$P$2,3)+IF($O$6=aux!$Q$2,4))*$D72</f>
        <v>205.71428571428572</v>
      </c>
      <c r="S72" s="9">
        <f>INDEX(aux!$N$3:$Q$4,MATCH(S$7,aux!$M$3:$M$4,0),IF($S$6=aux!$N$2,1)+IF($S$6=aux!$O$2,2)+IF($S$6=aux!$P$2,3)+IF($S$6=aux!$Q$2,4))*$C72</f>
        <v>122.49999999999999</v>
      </c>
      <c r="T72" s="9">
        <f>INDEX(aux!$N$3:$Q$4,MATCH(T$7,aux!$M$3:$M$4,0),IF($S$6=aux!$N$2,1)+IF($S$6=aux!$O$2,2)+IF($S$6=aux!$P$2,3)+IF($S$6=aux!$Q$2,4))*$D72</f>
        <v>160</v>
      </c>
      <c r="U72" s="9">
        <f>INDEX(aux!$N$3:$Q$4,MATCH(U$7,aux!$M$3:$M$4,0),IF($S$6=aux!$N$2,1)+IF($S$6=aux!$O$2,2)+IF($S$6=aux!$P$2,3)+IF($S$6=aux!$Q$2,4))*$C72</f>
        <v>175</v>
      </c>
      <c r="V72" s="15">
        <f>INDEX(aux!$N$3:$Q$4,MATCH(V$7,aux!$M$3:$M$4,0),IF($S$6=aux!$N$2,1)+IF($S$6=aux!$O$2,2)+IF($S$6=aux!$P$2,3)+IF($S$6=aux!$Q$2,4))*$D72</f>
        <v>228.57142857142858</v>
      </c>
    </row>
    <row r="73" spans="2:22" ht="15.75" thickBot="1" x14ac:dyDescent="0.3">
      <c r="B73" s="16">
        <v>32</v>
      </c>
      <c r="C73" s="42">
        <f>INDEX(aux!$W$2:$W$3,MATCH($B$7,aux!$V$2:$V$3,0))*$B73/10+MAX(INDEX(aux!$K$2:$K$3,MATCH(C$7,aux!$I$2:$I$3,0))*(IF(C$8=aux!$F$2,aux!$F$3,aux!$G$3))*INDEX(aux!$B$3:$C$7,MATCH($B$61,aux!$A$3:$A$7,0),(IF($B$6=aux!$B$2,1,2)))*($B73/10)^2,INDEX(aux!$K$2:$K$3,MATCH(C$7,aux!$I$2:$I$3,0))*VALUE(RIGHT($B$6,3))/(IF(C$8=aux!$F$2,aux!$F$4,aux!$G$4))*$B73/10,10*$B73/10,15)</f>
        <v>134.40000000000003</v>
      </c>
      <c r="D73" s="17">
        <f>INDEX(aux!$W$2:$W$3,MATCH($B$7,aux!$V$2:$V$3,0))*$B73/10+MAX(INDEX(aux!$K$2:$K$3,MATCH(D$7,aux!$I$2:$I$3,0))*(IF(D$8=aux!$F$2,aux!$F$3,aux!$G$3))*INDEX(aux!$B$3:$C$7,MATCH($B$61,aux!$A$3:$A$7,0),(IF($B$6=aux!$B$2,1,2)))*($B73/10)^2,INDEX(aux!$K$2:$K$3,MATCH(D$7,aux!$I$2:$I$3,0))*VALUE(RIGHT($B$6,3))/(IF(D$8=aux!$F$2,aux!$F$4,aux!$G$4))*$B73/10,10*$B73/10,15)</f>
        <v>175.36</v>
      </c>
      <c r="E73" s="17">
        <f>INDEX(aux!$W$2:$W$3,MATCH($B$7,aux!$V$2:$V$3,0))*$B73/10+MAX(INDEX(aux!$K$2:$K$3,MATCH(E$7,aux!$I$2:$I$3,0))*(IF(E$8=aux!$F$2,aux!$F$3,aux!$G$3))*INDEX(aux!$B$3:$C$7,MATCH($B$61,aux!$A$3:$A$7,0),(IF($B$6=aux!$B$2,1,2)))*($B73/10)^2,INDEX(aux!$K$2:$K$3,MATCH(E$7,aux!$I$2:$I$3,0))*VALUE(RIGHT($B$6,3))/(IF(E$8=aux!$F$2,aux!$F$4,aux!$G$4))*$B73/10,10*$B73/10,15)</f>
        <v>103.68</v>
      </c>
      <c r="F73" s="35">
        <f>INDEX(aux!$W$2:$W$3,MATCH($B$7,aux!$V$2:$V$3,0))*$B73/10+MAX(INDEX(aux!$K$2:$K$3,MATCH(F$7,aux!$I$2:$I$3,0))*(IF(F$8=aux!$F$2,aux!$F$3,aux!$G$3))*INDEX(aux!$B$3:$C$7,MATCH($B$61,aux!$A$3:$A$7,0),(IF($B$6=aux!$B$2,1,2)))*($B73/10)^2,INDEX(aux!$K$2:$K$3,MATCH(F$7,aux!$I$2:$I$3,0))*VALUE(RIGHT($B$6,3))/(IF(F$8=aux!$F$2,aux!$F$4,aux!$G$4))*$B73/10,10*$B73/10,15)</f>
        <v>132.352</v>
      </c>
      <c r="G73" s="18">
        <f>INDEX(aux!$N$3:$Q$4,MATCH(G$7,aux!$M$3:$M$4,0),IF($G$6=aux!$N$2,1)+IF($G$6=aux!$O$2,2)+IF($G$6=aux!$P$2,3)+IF($G$6=aux!$Q$2,4))*$C73</f>
        <v>134.40000000000003</v>
      </c>
      <c r="H73" s="18">
        <f>INDEX(aux!$N$3:$Q$4,MATCH(H$7,aux!$M$3:$M$4,0),IF($G$6=aux!$N$2,1)+IF($G$6=aux!$O$2,2)+IF($G$6=aux!$P$2,3)+IF($G$6=aux!$Q$2,4))*$D73</f>
        <v>175.36</v>
      </c>
      <c r="I73" s="18">
        <f>INDEX(aux!$N$3:$Q$4,MATCH(I$7,aux!$M$3:$M$4,0),IF($G$6=aux!$N$2,1)+IF($G$6=aux!$O$2,2)+IF($G$6=aux!$P$2,3)+IF($G$6=aux!$Q$2,4))*$C73</f>
        <v>134.40000000000003</v>
      </c>
      <c r="J73" s="38">
        <f>INDEX(aux!$N$3:$Q$4,MATCH(J$7,aux!$M$3:$M$4,0),IF($G$6=aux!$N$2,1)+IF($G$6=aux!$O$2,2)+IF($G$6=aux!$P$2,3)+IF($G$6=aux!$Q$2,4))*$D73</f>
        <v>175.36</v>
      </c>
      <c r="K73" s="18">
        <f>INDEX(aux!$N$3:$Q$4,MATCH(K$7,aux!$M$3:$M$4,0),IF($K$6=aux!$N$2,1)+IF($K$6=aux!$O$2,2)+IF($K$6=aux!$P$2,3)+IF($K$6=aux!$Q$2,4))*$C73</f>
        <v>161.28000000000003</v>
      </c>
      <c r="L73" s="18">
        <f>INDEX(aux!$N$3:$Q$4,MATCH(L$7,aux!$M$3:$M$4,0),IF($K$6=aux!$N$2,1)+IF($K$6=aux!$O$2,2)+IF($K$6=aux!$P$2,3)+IF($K$6=aux!$Q$2,4))*$D73</f>
        <v>210.43200000000002</v>
      </c>
      <c r="M73" s="18">
        <f>INDEX(aux!$N$3:$Q$4,MATCH(M$7,aux!$M$3:$M$4,0),IF($K$6=aux!$N$2,1)+IF($K$6=aux!$O$2,2)+IF($K$6=aux!$P$2,3)+IF($K$6=aux!$Q$2,4))*$C73</f>
        <v>215.04000000000008</v>
      </c>
      <c r="N73" s="38">
        <f>INDEX(aux!$N$3:$Q$4,MATCH(N$7,aux!$M$3:$M$4,0),IF($K$6=aux!$N$2,1)+IF($K$6=aux!$O$2,2)+IF($K$6=aux!$P$2,3)+IF($K$6=aux!$Q$2,4))*$D73</f>
        <v>280.57600000000002</v>
      </c>
      <c r="O73" s="18">
        <f>INDEX(aux!$N$3:$Q$4,MATCH(O$7,aux!$M$3:$M$4,0),IF($O$6=aux!$N$2,1)+IF($O$6=aux!$O$2,2)+IF($O$6=aux!$P$2,3)+IF($O$6=aux!$Q$2,4))*$C73</f>
        <v>174.72000000000006</v>
      </c>
      <c r="P73" s="18">
        <f>INDEX(aux!$N$3:$Q$4,MATCH(P$7,aux!$M$3:$M$4,0),IF($O$6=aux!$N$2,1)+IF($O$6=aux!$O$2,2)+IF($O$6=aux!$P$2,3)+IF($O$6=aux!$Q$2,4))*$D73</f>
        <v>227.96800000000002</v>
      </c>
      <c r="Q73" s="18">
        <f>INDEX(aux!$N$3:$Q$4,MATCH(Q$7,aux!$M$3:$M$4,0),IF($O$6=aux!$N$2,1)+IF($O$6=aux!$O$2,2)+IF($O$6=aux!$P$2,3)+IF($O$6=aux!$Q$2,4))*$C73</f>
        <v>241.92000000000007</v>
      </c>
      <c r="R73" s="38">
        <f>INDEX(aux!$N$3:$Q$4,MATCH(R$7,aux!$M$3:$M$4,0),IF($O$6=aux!$N$2,1)+IF($O$6=aux!$O$2,2)+IF($O$6=aux!$P$2,3)+IF($O$6=aux!$Q$2,4))*$D73</f>
        <v>315.64800000000002</v>
      </c>
      <c r="S73" s="18">
        <f>INDEX(aux!$N$3:$Q$4,MATCH(S$7,aux!$M$3:$M$4,0),IF($S$6=aux!$N$2,1)+IF($S$6=aux!$O$2,2)+IF($S$6=aux!$P$2,3)+IF($S$6=aux!$Q$2,4))*$C73</f>
        <v>188.16000000000003</v>
      </c>
      <c r="T73" s="18">
        <f>INDEX(aux!$N$3:$Q$4,MATCH(T$7,aux!$M$3:$M$4,0),IF($S$6=aux!$N$2,1)+IF($S$6=aux!$O$2,2)+IF($S$6=aux!$P$2,3)+IF($S$6=aux!$Q$2,4))*$D73</f>
        <v>245.50399999999999</v>
      </c>
      <c r="U73" s="18">
        <f>INDEX(aux!$N$3:$Q$4,MATCH(U$7,aux!$M$3:$M$4,0),IF($S$6=aux!$N$2,1)+IF($S$6=aux!$O$2,2)+IF($S$6=aux!$P$2,3)+IF($S$6=aux!$Q$2,4))*$C73</f>
        <v>268.80000000000007</v>
      </c>
      <c r="V73" s="19">
        <f>INDEX(aux!$N$3:$Q$4,MATCH(V$7,aux!$M$3:$M$4,0),IF($S$6=aux!$N$2,1)+IF($S$6=aux!$O$2,2)+IF($S$6=aux!$P$2,3)+IF($S$6=aux!$Q$2,4))*$D73</f>
        <v>350.72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9"/>
  <sheetViews>
    <sheetView zoomScale="85" zoomScaleNormal="85" workbookViewId="0">
      <selection activeCell="F11" sqref="F11"/>
    </sheetView>
  </sheetViews>
  <sheetFormatPr baseColWidth="10" defaultRowHeight="15" x14ac:dyDescent="0.25"/>
  <sheetData>
    <row r="1" spans="1:23" x14ac:dyDescent="0.25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 t="s">
        <v>26</v>
      </c>
      <c r="J1" s="1"/>
      <c r="K1" s="2" t="s">
        <v>2</v>
      </c>
      <c r="L1" s="1"/>
      <c r="M1" s="2" t="s">
        <v>18</v>
      </c>
      <c r="N1" s="1" t="s">
        <v>27</v>
      </c>
      <c r="O1" s="1"/>
      <c r="P1" s="1"/>
      <c r="Q1" s="1"/>
      <c r="R1" s="1"/>
      <c r="V1" s="1" t="s">
        <v>9</v>
      </c>
      <c r="W1" s="1" t="s">
        <v>5</v>
      </c>
    </row>
    <row r="2" spans="1:23" x14ac:dyDescent="0.25">
      <c r="A2" s="1"/>
      <c r="B2" s="1" t="s">
        <v>11</v>
      </c>
      <c r="C2" s="1" t="s">
        <v>16</v>
      </c>
      <c r="D2" s="1"/>
      <c r="E2" s="1" t="s">
        <v>3</v>
      </c>
      <c r="F2" s="1" t="s">
        <v>4</v>
      </c>
      <c r="G2" s="1" t="s">
        <v>5</v>
      </c>
      <c r="H2" s="1"/>
      <c r="I2" s="1" t="s">
        <v>36</v>
      </c>
      <c r="J2" s="1"/>
      <c r="K2" s="3">
        <v>1</v>
      </c>
      <c r="L2" s="1"/>
      <c r="M2" s="1"/>
      <c r="N2" s="4">
        <v>0</v>
      </c>
      <c r="O2" s="4">
        <v>0.33</v>
      </c>
      <c r="P2" s="4">
        <v>0.5</v>
      </c>
      <c r="Q2" s="1" t="s">
        <v>6</v>
      </c>
      <c r="R2" s="47">
        <v>0.2</v>
      </c>
      <c r="S2" s="47">
        <v>0.25</v>
      </c>
      <c r="V2" s="1" t="s">
        <v>28</v>
      </c>
      <c r="W2" s="5">
        <v>0</v>
      </c>
    </row>
    <row r="3" spans="1:23" x14ac:dyDescent="0.25">
      <c r="A3" s="1" t="s">
        <v>10</v>
      </c>
      <c r="B3" s="1">
        <v>12</v>
      </c>
      <c r="C3" s="1">
        <v>15</v>
      </c>
      <c r="D3" s="1"/>
      <c r="E3" s="1" t="s">
        <v>7</v>
      </c>
      <c r="F3" s="3">
        <v>1</v>
      </c>
      <c r="G3" s="3">
        <v>1.4</v>
      </c>
      <c r="H3" s="1"/>
      <c r="I3" s="1" t="s">
        <v>37</v>
      </c>
      <c r="J3" s="1"/>
      <c r="K3" s="3">
        <v>0.7</v>
      </c>
      <c r="L3" s="1"/>
      <c r="M3" s="1" t="s">
        <v>34</v>
      </c>
      <c r="N3" s="3">
        <v>1</v>
      </c>
      <c r="O3" s="3">
        <v>1.6</v>
      </c>
      <c r="P3" s="3">
        <v>1.8</v>
      </c>
      <c r="Q3" s="3">
        <v>2</v>
      </c>
      <c r="R3" s="48">
        <v>1.2</v>
      </c>
      <c r="S3" s="48">
        <v>1.4</v>
      </c>
      <c r="V3" s="1" t="s">
        <v>29</v>
      </c>
      <c r="W3" s="5">
        <v>10</v>
      </c>
    </row>
    <row r="4" spans="1:23" x14ac:dyDescent="0.25">
      <c r="A4" s="1" t="s">
        <v>12</v>
      </c>
      <c r="B4" s="1">
        <v>10</v>
      </c>
      <c r="C4" s="1">
        <v>13</v>
      </c>
      <c r="D4" s="1"/>
      <c r="E4" s="1" t="s">
        <v>8</v>
      </c>
      <c r="F4" s="1">
        <v>20</v>
      </c>
      <c r="G4" s="1">
        <v>14</v>
      </c>
      <c r="H4" s="1"/>
      <c r="I4" s="1"/>
      <c r="J4" s="1"/>
      <c r="K4" s="1"/>
      <c r="L4" s="1"/>
      <c r="M4" s="1" t="s">
        <v>35</v>
      </c>
      <c r="N4" s="3">
        <v>1</v>
      </c>
      <c r="O4" s="3">
        <v>1.2</v>
      </c>
      <c r="P4" s="3">
        <v>1.3</v>
      </c>
      <c r="Q4" s="3">
        <v>1.4</v>
      </c>
      <c r="R4" s="48">
        <v>1</v>
      </c>
      <c r="S4" s="48">
        <v>1.1000000000000001</v>
      </c>
      <c r="T4" s="1"/>
    </row>
    <row r="5" spans="1:23" x14ac:dyDescent="0.25">
      <c r="A5" s="1" t="s">
        <v>13</v>
      </c>
      <c r="B5" s="1">
        <v>9</v>
      </c>
      <c r="C5" s="1">
        <v>12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3" x14ac:dyDescent="0.25">
      <c r="A6" s="1" t="s">
        <v>14</v>
      </c>
      <c r="B6" s="1">
        <v>8</v>
      </c>
      <c r="C6" s="1">
        <v>11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3" x14ac:dyDescent="0.25">
      <c r="A7" s="1" t="s">
        <v>15</v>
      </c>
      <c r="B7" s="1">
        <v>7</v>
      </c>
      <c r="C7" s="1">
        <v>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Q7" s="1"/>
      <c r="R7" s="1"/>
      <c r="S7" s="1"/>
      <c r="T7" s="1"/>
    </row>
    <row r="10" spans="1:23" x14ac:dyDescent="0.25">
      <c r="A10" s="44" t="s">
        <v>33</v>
      </c>
    </row>
    <row r="11" spans="1:23" x14ac:dyDescent="0.25">
      <c r="A11" s="1">
        <v>6</v>
      </c>
    </row>
    <row r="12" spans="1:23" x14ac:dyDescent="0.25">
      <c r="A12">
        <v>8</v>
      </c>
    </row>
    <row r="13" spans="1:23" x14ac:dyDescent="0.25">
      <c r="A13">
        <v>10</v>
      </c>
    </row>
    <row r="14" spans="1:23" x14ac:dyDescent="0.25">
      <c r="A14">
        <v>12</v>
      </c>
    </row>
    <row r="15" spans="1:23" x14ac:dyDescent="0.25">
      <c r="A15">
        <v>14</v>
      </c>
    </row>
    <row r="16" spans="1:23" x14ac:dyDescent="0.25">
      <c r="A16">
        <v>16</v>
      </c>
    </row>
    <row r="17" spans="1:1" x14ac:dyDescent="0.25">
      <c r="A17">
        <v>20</v>
      </c>
    </row>
    <row r="18" spans="1:1" x14ac:dyDescent="0.25">
      <c r="A18">
        <v>25</v>
      </c>
    </row>
    <row r="19" spans="1:1" x14ac:dyDescent="0.25">
      <c r="A19">
        <v>32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EXACTO</vt:lpstr>
      <vt:lpstr>Sin sismo, B400</vt:lpstr>
      <vt:lpstr>Sin sismo, B500</vt:lpstr>
      <vt:lpstr>Con sismo, B400</vt:lpstr>
      <vt:lpstr>Con sismo, B500</vt:lpstr>
      <vt:lpstr>aux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Fernando Gómez Martínez</cp:lastModifiedBy>
  <dcterms:created xsi:type="dcterms:W3CDTF">2014-12-29T12:24:43Z</dcterms:created>
  <dcterms:modified xsi:type="dcterms:W3CDTF">2017-11-06T11:35:27Z</dcterms:modified>
</cp:coreProperties>
</file>