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<sst xmlns="http://schemas.openxmlformats.org/spreadsheetml/2006/main" count="145" uniqueCount="47">
  <si>
    <t>medidas</t>
  </si>
  <si>
    <t>b</t>
  </si>
  <si>
    <t>h</t>
  </si>
  <si>
    <t>c</t>
  </si>
  <si>
    <t>a</t>
  </si>
  <si>
    <t>propiedades mecánicas</t>
  </si>
  <si>
    <t>yg</t>
  </si>
  <si>
    <t>I</t>
  </si>
  <si>
    <t>A</t>
  </si>
  <si>
    <t>P</t>
  </si>
  <si>
    <t>equivalencia</t>
  </si>
  <si>
    <t>h'</t>
  </si>
  <si>
    <t>cm</t>
  </si>
  <si>
    <t>cm4</t>
  </si>
  <si>
    <t>cm2</t>
  </si>
  <si>
    <t>kN/m2</t>
  </si>
  <si>
    <t>yg cabeza</t>
  </si>
  <si>
    <t>yg nervio</t>
  </si>
  <si>
    <t>A cabeza</t>
  </si>
  <si>
    <t>A nervio</t>
  </si>
  <si>
    <t>d</t>
  </si>
  <si>
    <t>z</t>
  </si>
  <si>
    <t>I1</t>
  </si>
  <si>
    <t>I2</t>
  </si>
  <si>
    <t>kN/m3</t>
  </si>
  <si>
    <t>FORJADO RETICULAR</t>
  </si>
  <si>
    <t>LOSA ALIGERADA</t>
  </si>
  <si>
    <t>BUBBLE DECK</t>
  </si>
  <si>
    <t>A base</t>
  </si>
  <si>
    <t>yg base</t>
  </si>
  <si>
    <t>γ'</t>
  </si>
  <si>
    <t>I3</t>
  </si>
  <si>
    <t>A maciza</t>
  </si>
  <si>
    <t>A bola</t>
  </si>
  <si>
    <t>yg maciza</t>
  </si>
  <si>
    <t>yg bola</t>
  </si>
  <si>
    <t>D</t>
  </si>
  <si>
    <t>V</t>
  </si>
  <si>
    <t>cm3</t>
  </si>
  <si>
    <t>h (cm)</t>
  </si>
  <si>
    <t>h' (cm)</t>
  </si>
  <si>
    <t>γ' (kN/m3)</t>
  </si>
  <si>
    <t>b = 80 cm, a = 12 cm, c = 6 cm</t>
  </si>
  <si>
    <t>c1</t>
  </si>
  <si>
    <t>c2</t>
  </si>
  <si>
    <t>b = 80 cm, a = 12 cm, c1 = 6 cm, c2 = 9 cm</t>
  </si>
  <si>
    <t>D = 80 cm, a = 4 cm, c1 = 6 cm, c2 = 9 cm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</si>
</sst>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6384" width="9.140625" style="1" customWidth="1"/>
  </cols>
  <sheetData>
    <row r="1" spans="1:13" ht="12.75">
      <c r="A1" s="1" t="s">
        <v>25</v>
      </c>
      <c r="G1" s="1" t="s">
        <v>26</v>
      </c>
      <c r="M1" s="1" t="s">
        <v>27</v>
      </c>
    </row>
    <row r="3" spans="1:13" ht="12.75">
      <c r="A3" s="1" t="s">
        <v>0</v>
      </c>
      <c r="G3" s="1" t="s">
        <v>0</v>
      </c>
      <c r="M3" s="1" t="s">
        <v>0</v>
      </c>
    </row>
    <row r="4" spans="1:18" ht="12.75">
      <c r="A4" s="5" t="s">
        <v>1</v>
      </c>
      <c r="B4" s="6">
        <v>80</v>
      </c>
      <c r="C4" s="7" t="s">
        <v>12</v>
      </c>
      <c r="D4" s="1" t="s">
        <v>18</v>
      </c>
      <c r="E4" s="1">
        <f>B4*B6</f>
        <v>400</v>
      </c>
      <c r="F4" s="1" t="s">
        <v>14</v>
      </c>
      <c r="G4" s="5" t="s">
        <v>1</v>
      </c>
      <c r="H4" s="6">
        <v>120</v>
      </c>
      <c r="I4" s="7" t="s">
        <v>12</v>
      </c>
      <c r="J4" s="1" t="s">
        <v>18</v>
      </c>
      <c r="K4" s="1">
        <f>H4*H6</f>
        <v>1200</v>
      </c>
      <c r="L4" s="1" t="s">
        <v>14</v>
      </c>
      <c r="M4" s="1" t="s">
        <v>1</v>
      </c>
      <c r="N4" s="1">
        <f>N8+N9</f>
        <v>29</v>
      </c>
      <c r="O4" s="1" t="s">
        <v>12</v>
      </c>
      <c r="P4" s="1" t="s">
        <v>32</v>
      </c>
      <c r="Q4" s="1">
        <f>N4*N5</f>
        <v>1160</v>
      </c>
      <c r="R4" s="1" t="s">
        <v>14</v>
      </c>
    </row>
    <row r="5" spans="1:18" ht="12.75">
      <c r="A5" s="8" t="s">
        <v>2</v>
      </c>
      <c r="B5" s="9">
        <v>30</v>
      </c>
      <c r="C5" s="10" t="s">
        <v>12</v>
      </c>
      <c r="D5" s="1" t="s">
        <v>19</v>
      </c>
      <c r="E5" s="1">
        <f>B7*B8</f>
        <v>300</v>
      </c>
      <c r="F5" s="1" t="s">
        <v>14</v>
      </c>
      <c r="G5" s="8" t="s">
        <v>2</v>
      </c>
      <c r="H5" s="9">
        <v>115</v>
      </c>
      <c r="I5" s="10" t="s">
        <v>12</v>
      </c>
      <c r="J5" s="1" t="s">
        <v>19</v>
      </c>
      <c r="K5" s="1">
        <f>H8*H9</f>
        <v>1710</v>
      </c>
      <c r="L5" s="1" t="s">
        <v>14</v>
      </c>
      <c r="M5" s="5" t="s">
        <v>2</v>
      </c>
      <c r="N5" s="6">
        <v>40</v>
      </c>
      <c r="O5" s="7" t="s">
        <v>12</v>
      </c>
      <c r="P5" s="1" t="s">
        <v>33</v>
      </c>
      <c r="Q5" s="1">
        <f>PI()*(N9/2)^2</f>
        <v>490.8738521234052</v>
      </c>
      <c r="R5" s="1" t="s">
        <v>14</v>
      </c>
    </row>
    <row r="6" spans="1:18" ht="12.75">
      <c r="A6" s="8" t="s">
        <v>3</v>
      </c>
      <c r="B6" s="9">
        <v>5</v>
      </c>
      <c r="C6" s="10" t="s">
        <v>12</v>
      </c>
      <c r="D6" s="1" t="s">
        <v>16</v>
      </c>
      <c r="E6" s="1">
        <f>B6/2</f>
        <v>2.5</v>
      </c>
      <c r="F6" s="1" t="s">
        <v>12</v>
      </c>
      <c r="G6" s="8" t="s">
        <v>43</v>
      </c>
      <c r="H6" s="9">
        <v>10</v>
      </c>
      <c r="I6" s="10" t="s">
        <v>12</v>
      </c>
      <c r="J6" s="1" t="s">
        <v>28</v>
      </c>
      <c r="K6" s="1">
        <f>H4*H7</f>
        <v>1200</v>
      </c>
      <c r="L6" s="1" t="s">
        <v>12</v>
      </c>
      <c r="M6" s="8" t="s">
        <v>43</v>
      </c>
      <c r="N6" s="9">
        <v>6</v>
      </c>
      <c r="O6" s="10" t="s">
        <v>12</v>
      </c>
      <c r="P6" s="1" t="s">
        <v>34</v>
      </c>
      <c r="Q6" s="1">
        <f>N5/2</f>
        <v>20</v>
      </c>
      <c r="R6" s="1" t="s">
        <v>12</v>
      </c>
    </row>
    <row r="7" spans="1:18" ht="12.75">
      <c r="A7" s="11" t="s">
        <v>4</v>
      </c>
      <c r="B7" s="12">
        <v>12</v>
      </c>
      <c r="C7" s="13" t="s">
        <v>12</v>
      </c>
      <c r="D7" s="1" t="s">
        <v>17</v>
      </c>
      <c r="E7" s="1">
        <f>B6+B8/2</f>
        <v>17.5</v>
      </c>
      <c r="F7" s="1" t="s">
        <v>12</v>
      </c>
      <c r="G7" s="8" t="s">
        <v>44</v>
      </c>
      <c r="H7" s="9">
        <v>10</v>
      </c>
      <c r="I7" s="10" t="s">
        <v>12</v>
      </c>
      <c r="J7" s="1" t="s">
        <v>16</v>
      </c>
      <c r="K7" s="1">
        <f>H6/2</f>
        <v>5</v>
      </c>
      <c r="L7" s="1" t="s">
        <v>12</v>
      </c>
      <c r="M7" s="8" t="s">
        <v>44</v>
      </c>
      <c r="N7" s="9">
        <v>9</v>
      </c>
      <c r="O7" s="10" t="s">
        <v>12</v>
      </c>
      <c r="P7" s="1" t="s">
        <v>35</v>
      </c>
      <c r="Q7" s="1">
        <f>N6+N9/2</f>
        <v>18.5</v>
      </c>
      <c r="R7" s="1" t="s">
        <v>12</v>
      </c>
    </row>
    <row r="8" spans="1:15" ht="12.75">
      <c r="A8" s="1" t="s">
        <v>21</v>
      </c>
      <c r="B8" s="1">
        <f>B5-B6</f>
        <v>25</v>
      </c>
      <c r="C8" s="1" t="s">
        <v>12</v>
      </c>
      <c r="G8" s="11" t="s">
        <v>4</v>
      </c>
      <c r="H8" s="12">
        <v>18</v>
      </c>
      <c r="I8" s="13" t="s">
        <v>12</v>
      </c>
      <c r="J8" s="1" t="s">
        <v>17</v>
      </c>
      <c r="K8" s="1">
        <f>H6+H9/2</f>
        <v>57.5</v>
      </c>
      <c r="M8" s="8" t="s">
        <v>4</v>
      </c>
      <c r="N8" s="9">
        <v>4</v>
      </c>
      <c r="O8" s="10" t="s">
        <v>12</v>
      </c>
    </row>
    <row r="9" spans="7:18" ht="12.75">
      <c r="G9" s="1" t="s">
        <v>21</v>
      </c>
      <c r="H9" s="1">
        <f>H5-H6-H7</f>
        <v>95</v>
      </c>
      <c r="I9" s="1" t="s">
        <v>12</v>
      </c>
      <c r="J9" s="1" t="s">
        <v>29</v>
      </c>
      <c r="K9" s="1">
        <f>H5-H7/2</f>
        <v>110</v>
      </c>
      <c r="M9" s="11" t="s">
        <v>36</v>
      </c>
      <c r="N9" s="12">
        <f>N5-N6-N7</f>
        <v>25</v>
      </c>
      <c r="O9" s="13" t="s">
        <v>12</v>
      </c>
      <c r="P9" s="1" t="s">
        <v>20</v>
      </c>
      <c r="Q9" s="1">
        <f>N9*SIN(ACOS(N4/4/N9))</f>
        <v>23.92566613492715</v>
      </c>
      <c r="R9" s="1" t="s">
        <v>12</v>
      </c>
    </row>
    <row r="10" spans="1:13" ht="12.75">
      <c r="A10" s="1" t="s">
        <v>5</v>
      </c>
      <c r="G10" s="1" t="s">
        <v>5</v>
      </c>
      <c r="M10" s="1" t="s">
        <v>5</v>
      </c>
    </row>
    <row r="11" spans="1:15" ht="12.75">
      <c r="A11" s="1" t="s">
        <v>6</v>
      </c>
      <c r="B11" s="1">
        <f>(E4*E6+E5*E7)/B15</f>
        <v>8.928571428571429</v>
      </c>
      <c r="C11" s="1" t="s">
        <v>12</v>
      </c>
      <c r="G11" s="1" t="s">
        <v>6</v>
      </c>
      <c r="H11" s="1">
        <f>(K4*K7+K5*K8+K6*K9)/H15</f>
        <v>57.5</v>
      </c>
      <c r="I11" s="1" t="s">
        <v>12</v>
      </c>
      <c r="M11" s="1" t="s">
        <v>6</v>
      </c>
      <c r="N11" s="1">
        <f>(Q4*Q6-Q5*Q7)/N16</f>
        <v>21.10040652352582</v>
      </c>
      <c r="O11" s="1" t="s">
        <v>12</v>
      </c>
    </row>
    <row r="12" spans="1:15" ht="12.75">
      <c r="A12" s="1" t="s">
        <v>22</v>
      </c>
      <c r="B12" s="1">
        <f>B4*B6^3/12+B7*B8^3/12+E4*(B11-E6)^2+E5*(E7-B11)^2</f>
        <v>55029.76190476191</v>
      </c>
      <c r="C12" s="1" t="s">
        <v>13</v>
      </c>
      <c r="G12" s="1" t="s">
        <v>22</v>
      </c>
      <c r="H12" s="1">
        <f>H4*H6^3/12+H8*H9^3/12+H4*H7^3/12+K4*(H11-K7)^2+K5*(K8-H11)^2+K6*(K9-H11)^2</f>
        <v>7921062.5</v>
      </c>
      <c r="I12" s="1" t="s">
        <v>13</v>
      </c>
      <c r="M12" s="1" t="s">
        <v>22</v>
      </c>
      <c r="N12" s="1">
        <f>N14-PI()*(N9/2)^4/4-Q5*(Q7-N11)^2</f>
        <v>133577.19946716123</v>
      </c>
      <c r="O12" s="1" t="s">
        <v>13</v>
      </c>
    </row>
    <row r="13" spans="1:15" ht="12.75">
      <c r="A13" s="1" t="s">
        <v>23</v>
      </c>
      <c r="B13" s="1">
        <f>B4*B5^3/12</f>
        <v>180000</v>
      </c>
      <c r="C13" s="1" t="s">
        <v>13</v>
      </c>
      <c r="G13" s="1" t="s">
        <v>23</v>
      </c>
      <c r="H13" s="1">
        <f>H4*H5^3/12</f>
        <v>15208750</v>
      </c>
      <c r="I13" s="1" t="s">
        <v>13</v>
      </c>
      <c r="M13" s="1" t="s">
        <v>23</v>
      </c>
      <c r="N13" s="1">
        <f>N14-PI()*(Q9/2)^4/4-PI()*(Q9/2)^2*(Q7-N11)^2</f>
        <v>136945.93155420208</v>
      </c>
      <c r="O13" s="1" t="s">
        <v>13</v>
      </c>
    </row>
    <row r="14" spans="1:15" ht="12.75">
      <c r="A14" s="1" t="s">
        <v>7</v>
      </c>
      <c r="B14" s="1">
        <f>((B4-B7)*B12+B7*B13)/B4</f>
        <v>73775.29761904762</v>
      </c>
      <c r="C14" s="1" t="s">
        <v>13</v>
      </c>
      <c r="G14" s="1" t="s">
        <v>7</v>
      </c>
      <c r="H14" s="1">
        <f>((H4-H8)*H12+H8*H13)/H4</f>
        <v>9014215.625</v>
      </c>
      <c r="I14" s="1" t="s">
        <v>13</v>
      </c>
      <c r="M14" s="1" t="s">
        <v>31</v>
      </c>
      <c r="N14" s="1">
        <f>N4*N5^3/12+Q4*(Q6-N11)^2</f>
        <v>156071.30430640775</v>
      </c>
      <c r="O14" s="1" t="s">
        <v>13</v>
      </c>
    </row>
    <row r="15" spans="1:15" ht="12.75">
      <c r="A15" s="1" t="s">
        <v>8</v>
      </c>
      <c r="B15" s="1">
        <f>E4+E5</f>
        <v>700</v>
      </c>
      <c r="C15" s="1" t="s">
        <v>14</v>
      </c>
      <c r="G15" s="1" t="s">
        <v>8</v>
      </c>
      <c r="H15" s="1">
        <f>K4+K5+K6</f>
        <v>4110</v>
      </c>
      <c r="I15" s="1" t="s">
        <v>14</v>
      </c>
      <c r="M15" s="1" t="s">
        <v>7</v>
      </c>
      <c r="N15" s="1">
        <f>(N12+N13+N14)/3</f>
        <v>142198.14510925702</v>
      </c>
      <c r="O15" s="1" t="s">
        <v>13</v>
      </c>
    </row>
    <row r="16" spans="1:15" ht="12.75">
      <c r="A16" s="1" t="s">
        <v>37</v>
      </c>
      <c r="B16" s="1">
        <f>(B4^2*B5-(B4-B7)^2*B8)/1000000</f>
        <v>0.0764</v>
      </c>
      <c r="C16" s="1" t="s">
        <v>38</v>
      </c>
      <c r="G16" s="1" t="s">
        <v>37</v>
      </c>
      <c r="H16" s="1">
        <f>(H4^2*H5-(H4-H7)^2*H9)/1000000</f>
        <v>0.5065</v>
      </c>
      <c r="I16" s="1" t="s">
        <v>38</v>
      </c>
      <c r="M16" s="1" t="s">
        <v>8</v>
      </c>
      <c r="N16" s="1">
        <f>Q4-Q5</f>
        <v>669.1261478765948</v>
      </c>
      <c r="O16" s="1" t="s">
        <v>14</v>
      </c>
    </row>
    <row r="17" spans="1:17" ht="12.75">
      <c r="A17" s="1" t="s">
        <v>9</v>
      </c>
      <c r="B17" s="14">
        <f>25/(B4/100)^2*B16</f>
        <v>2.984374999999999</v>
      </c>
      <c r="C17" s="1" t="s">
        <v>15</v>
      </c>
      <c r="G17" s="1" t="s">
        <v>9</v>
      </c>
      <c r="H17" s="14">
        <f>25/(H4/100)^2*H16</f>
        <v>8.793402777777777</v>
      </c>
      <c r="I17" s="1" t="s">
        <v>15</v>
      </c>
      <c r="K17" s="15"/>
      <c r="M17" s="1" t="s">
        <v>37</v>
      </c>
      <c r="N17" s="1">
        <f>(N4^2*N5-4/3*PI()*(N9/2)^3)/1000000</f>
        <v>0.025458769131276583</v>
      </c>
      <c r="O17" s="1" t="s">
        <v>38</v>
      </c>
      <c r="Q17" s="15"/>
    </row>
    <row r="18" spans="13:15" ht="12.75">
      <c r="M18" s="1" t="s">
        <v>9</v>
      </c>
      <c r="N18" s="14">
        <f>25/(N4/100)^2*N17</f>
        <v>7.568005092531684</v>
      </c>
      <c r="O18" s="1" t="s">
        <v>15</v>
      </c>
    </row>
    <row r="19" spans="1:13" ht="12.75">
      <c r="A19" s="1" t="s">
        <v>10</v>
      </c>
      <c r="G19" s="1" t="s">
        <v>10</v>
      </c>
      <c r="M19" s="1" t="s">
        <v>10</v>
      </c>
    </row>
    <row r="20" spans="1:15" s="9" customFormat="1" ht="12.75">
      <c r="A20" s="16" t="s">
        <v>11</v>
      </c>
      <c r="B20" s="17">
        <f>(12*B14/B4)^(1/3)</f>
        <v>22.284389621217997</v>
      </c>
      <c r="C20" s="16" t="s">
        <v>12</v>
      </c>
      <c r="G20" s="16" t="s">
        <v>11</v>
      </c>
      <c r="H20" s="17">
        <f>(12*H14/H4)^(1/3)</f>
        <v>96.59974518305559</v>
      </c>
      <c r="I20" s="16" t="s">
        <v>12</v>
      </c>
      <c r="M20" s="16" t="s">
        <v>11</v>
      </c>
      <c r="N20" s="17">
        <f>(12*N15/N4)^(1/3)</f>
        <v>38.894876169573855</v>
      </c>
      <c r="O20" s="16" t="s">
        <v>12</v>
      </c>
    </row>
    <row r="21" spans="1:15" s="9" customFormat="1" ht="12.75">
      <c r="A21" s="16" t="s">
        <v>30</v>
      </c>
      <c r="B21" s="18">
        <f>B17/B20*100</f>
        <v>13.3922223167308</v>
      </c>
      <c r="C21" s="16" t="s">
        <v>24</v>
      </c>
      <c r="G21" s="16" t="s">
        <v>30</v>
      </c>
      <c r="H21" s="18">
        <f>H17/H20*100</f>
        <v>9.102925438482641</v>
      </c>
      <c r="I21" s="16" t="s">
        <v>24</v>
      </c>
      <c r="M21" s="16" t="s">
        <v>30</v>
      </c>
      <c r="N21" s="18">
        <f>N18/N20*100</f>
        <v>19.457588859614052</v>
      </c>
      <c r="O21" s="16" t="s">
        <v>24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0.00390625" style="0" customWidth="1"/>
  </cols>
  <sheetData>
    <row r="1" spans="1:4" ht="12.75">
      <c r="A1" t="s">
        <v>25</v>
      </c>
      <c r="D1" t="s">
        <v>42</v>
      </c>
    </row>
    <row r="2" spans="1:8" ht="12.75">
      <c r="A2" t="s">
        <v>39</v>
      </c>
      <c r="B2">
        <v>25</v>
      </c>
      <c r="C2">
        <v>30</v>
      </c>
      <c r="D2">
        <v>35</v>
      </c>
      <c r="E2">
        <v>40</v>
      </c>
      <c r="F2">
        <v>45</v>
      </c>
      <c r="G2">
        <v>50</v>
      </c>
      <c r="H2">
        <v>55</v>
      </c>
    </row>
    <row r="3" spans="1:8" ht="12.75">
      <c r="A3" s="2" t="s">
        <v>40</v>
      </c>
      <c r="B3">
        <v>19</v>
      </c>
      <c r="C3">
        <v>22</v>
      </c>
      <c r="D3">
        <v>26</v>
      </c>
      <c r="E3">
        <v>30</v>
      </c>
      <c r="F3">
        <v>33</v>
      </c>
      <c r="G3">
        <v>37</v>
      </c>
      <c r="H3">
        <v>40</v>
      </c>
    </row>
    <row r="4" spans="1:8" s="4" customFormat="1" ht="12.75">
      <c r="A4" s="3" t="s">
        <v>41</v>
      </c>
      <c r="B4" s="4">
        <v>15.11</v>
      </c>
      <c r="C4" s="4">
        <v>14.16</v>
      </c>
      <c r="D4" s="4">
        <v>13.5</v>
      </c>
      <c r="E4" s="4">
        <v>13.02</v>
      </c>
      <c r="F4" s="4">
        <v>12.65</v>
      </c>
      <c r="G4" s="4">
        <v>12.37</v>
      </c>
      <c r="H4" s="4">
        <v>12.15</v>
      </c>
    </row>
    <row r="6" spans="1:4" ht="12.75">
      <c r="A6" t="s">
        <v>26</v>
      </c>
      <c r="D6" t="s">
        <v>45</v>
      </c>
    </row>
    <row r="7" spans="1:8" ht="12.75">
      <c r="A7" t="s">
        <v>39</v>
      </c>
      <c r="B7">
        <v>30</v>
      </c>
      <c r="C7">
        <v>35</v>
      </c>
      <c r="D7">
        <v>40</v>
      </c>
      <c r="E7">
        <v>45</v>
      </c>
      <c r="F7">
        <v>50</v>
      </c>
      <c r="G7">
        <v>55</v>
      </c>
      <c r="H7">
        <v>60</v>
      </c>
    </row>
    <row r="8" spans="1:8" ht="12.75">
      <c r="A8" s="2" t="s">
        <v>40</v>
      </c>
      <c r="B8">
        <v>29</v>
      </c>
      <c r="C8">
        <v>33</v>
      </c>
      <c r="D8">
        <v>37</v>
      </c>
      <c r="E8">
        <v>41</v>
      </c>
      <c r="F8">
        <v>45</v>
      </c>
      <c r="G8">
        <v>49</v>
      </c>
      <c r="H8">
        <v>53</v>
      </c>
    </row>
    <row r="9" spans="1:8" s="4" customFormat="1" ht="12.75">
      <c r="A9" s="3" t="s">
        <v>41</v>
      </c>
      <c r="B9" s="4">
        <v>15.75</v>
      </c>
      <c r="C9" s="4">
        <v>14.53</v>
      </c>
      <c r="D9" s="4">
        <v>13.63</v>
      </c>
      <c r="E9" s="4">
        <v>12.95</v>
      </c>
      <c r="F9" s="4">
        <v>12.41</v>
      </c>
      <c r="G9" s="4">
        <v>11.97</v>
      </c>
      <c r="H9" s="4">
        <v>11.61</v>
      </c>
    </row>
    <row r="11" spans="1:4" ht="12.75">
      <c r="A11" t="s">
        <v>27</v>
      </c>
      <c r="D11" t="s">
        <v>46</v>
      </c>
    </row>
    <row r="12" spans="1:8" ht="12.75">
      <c r="A12" t="s">
        <v>39</v>
      </c>
      <c r="B12">
        <v>30</v>
      </c>
      <c r="C12">
        <v>35</v>
      </c>
      <c r="D12">
        <v>40</v>
      </c>
      <c r="E12">
        <v>45</v>
      </c>
      <c r="F12">
        <v>50</v>
      </c>
      <c r="G12">
        <v>55</v>
      </c>
      <c r="H12">
        <v>60</v>
      </c>
    </row>
    <row r="13" spans="1:8" ht="12.75">
      <c r="A13" s="2" t="s">
        <v>40</v>
      </c>
      <c r="B13">
        <v>30</v>
      </c>
      <c r="C13">
        <v>34</v>
      </c>
      <c r="D13">
        <v>39</v>
      </c>
      <c r="E13">
        <v>43</v>
      </c>
      <c r="F13">
        <v>48</v>
      </c>
      <c r="G13">
        <v>53</v>
      </c>
      <c r="H13">
        <v>57</v>
      </c>
    </row>
    <row r="14" spans="1:8" s="4" customFormat="1" ht="12.75">
      <c r="A14" s="3" t="s">
        <v>41</v>
      </c>
      <c r="B14" s="4">
        <v>21.22</v>
      </c>
      <c r="C14" s="4">
        <v>20.23</v>
      </c>
      <c r="D14" s="4">
        <v>19.46</v>
      </c>
      <c r="E14" s="4">
        <v>18.85</v>
      </c>
      <c r="F14" s="4">
        <v>18.35</v>
      </c>
      <c r="G14" s="4">
        <v>17.94</v>
      </c>
      <c r="H14" s="4">
        <v>17.6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Fernando Gómez Martínez</cp:lastModifiedBy>
  <dcterms:created xsi:type="dcterms:W3CDTF">1996-11-27T10:00:04Z</dcterms:created>
  <dcterms:modified xsi:type="dcterms:W3CDTF">2017-11-06T16:43:18Z</dcterms:modified>
  <cp:category/>
  <cp:version/>
  <cp:contentType/>
  <cp:contentStatus/>
</cp:coreProperties>
</file>