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3715" windowHeight="9720" activeTab="1"/>
  </bookViews>
  <sheets>
    <sheet name="Tension-stiffening - relative" sheetId="4" r:id="rId1"/>
    <sheet name="Branson - absolute" sheetId="5" r:id="rId2"/>
    <sheet name="aux" sheetId="2" r:id="rId3"/>
  </sheets>
  <calcPr calcId="145621"/>
</workbook>
</file>

<file path=xl/calcChain.xml><?xml version="1.0" encoding="utf-8"?>
<calcChain xmlns="http://schemas.openxmlformats.org/spreadsheetml/2006/main">
  <c r="D12" i="5" l="1"/>
  <c r="B12" i="5"/>
  <c r="C12" i="5" s="1"/>
  <c r="C5" i="5"/>
  <c r="A63" i="5"/>
  <c r="A13" i="5"/>
  <c r="A14" i="5" s="1"/>
  <c r="A15" i="5" s="1"/>
  <c r="A16" i="5" s="1"/>
  <c r="C4" i="5"/>
  <c r="C6" i="5"/>
  <c r="C7" i="5" l="1"/>
  <c r="E16" i="5" s="1"/>
  <c r="A17" i="5"/>
  <c r="A18" i="5" s="1"/>
  <c r="A19" i="5" s="1"/>
  <c r="A20" i="5" s="1"/>
  <c r="E20" i="5" s="1"/>
  <c r="B16" i="5"/>
  <c r="C16" i="5" s="1"/>
  <c r="D16" i="5" s="1"/>
  <c r="E15" i="5"/>
  <c r="E12" i="5"/>
  <c r="E17" i="5"/>
  <c r="B13" i="5"/>
  <c r="C13" i="5" s="1"/>
  <c r="D13" i="5" s="1"/>
  <c r="B14" i="5"/>
  <c r="C14" i="5" s="1"/>
  <c r="D14" i="5" s="1"/>
  <c r="B18" i="5"/>
  <c r="C18" i="5" s="1"/>
  <c r="D18" i="5" s="1"/>
  <c r="B15" i="5"/>
  <c r="C15" i="5" s="1"/>
  <c r="D15" i="5" s="1"/>
  <c r="C8" i="5"/>
  <c r="E10" i="4"/>
  <c r="G10" i="4" s="1"/>
  <c r="I10" i="4" s="1"/>
  <c r="F10" i="4"/>
  <c r="H10" i="4" s="1"/>
  <c r="J10" i="4" s="1"/>
  <c r="E11" i="4"/>
  <c r="G11" i="4" s="1"/>
  <c r="I11" i="4" s="1"/>
  <c r="F11" i="4"/>
  <c r="H11" i="4" s="1"/>
  <c r="J11" i="4" s="1"/>
  <c r="E12" i="4"/>
  <c r="G12" i="4" s="1"/>
  <c r="I12" i="4" s="1"/>
  <c r="F12" i="4"/>
  <c r="H12" i="4" s="1"/>
  <c r="J12" i="4" s="1"/>
  <c r="E13" i="4"/>
  <c r="G13" i="4" s="1"/>
  <c r="I13" i="4" s="1"/>
  <c r="F13" i="4"/>
  <c r="H13" i="4" s="1"/>
  <c r="J13" i="4" s="1"/>
  <c r="E14" i="4"/>
  <c r="G14" i="4" s="1"/>
  <c r="I14" i="4" s="1"/>
  <c r="F14" i="4"/>
  <c r="H14" i="4" s="1"/>
  <c r="J14" i="4" s="1"/>
  <c r="E15" i="4"/>
  <c r="G15" i="4" s="1"/>
  <c r="I15" i="4" s="1"/>
  <c r="F15" i="4"/>
  <c r="H15" i="4" s="1"/>
  <c r="J15" i="4" s="1"/>
  <c r="E16" i="4"/>
  <c r="G16" i="4" s="1"/>
  <c r="I16" i="4" s="1"/>
  <c r="F16" i="4"/>
  <c r="H16" i="4" s="1"/>
  <c r="J16" i="4" s="1"/>
  <c r="E17" i="4"/>
  <c r="G17" i="4" s="1"/>
  <c r="I17" i="4" s="1"/>
  <c r="F17" i="4"/>
  <c r="H17" i="4" s="1"/>
  <c r="J17" i="4" s="1"/>
  <c r="E18" i="4"/>
  <c r="G18" i="4" s="1"/>
  <c r="I18" i="4" s="1"/>
  <c r="F18" i="4"/>
  <c r="H18" i="4" s="1"/>
  <c r="J18" i="4" s="1"/>
  <c r="E19" i="4"/>
  <c r="G19" i="4" s="1"/>
  <c r="I19" i="4" s="1"/>
  <c r="F19" i="4"/>
  <c r="H19" i="4" s="1"/>
  <c r="J19" i="4" s="1"/>
  <c r="E20" i="4"/>
  <c r="G20" i="4" s="1"/>
  <c r="I20" i="4" s="1"/>
  <c r="F20" i="4"/>
  <c r="H20" i="4" s="1"/>
  <c r="J20" i="4" s="1"/>
  <c r="E21" i="4"/>
  <c r="G21" i="4" s="1"/>
  <c r="I21" i="4" s="1"/>
  <c r="F21" i="4"/>
  <c r="H21" i="4" s="1"/>
  <c r="J21" i="4" s="1"/>
  <c r="E22" i="4"/>
  <c r="G22" i="4" s="1"/>
  <c r="I22" i="4" s="1"/>
  <c r="F22" i="4"/>
  <c r="H22" i="4" s="1"/>
  <c r="J22" i="4" s="1"/>
  <c r="E23" i="4"/>
  <c r="G23" i="4" s="1"/>
  <c r="I23" i="4" s="1"/>
  <c r="F23" i="4"/>
  <c r="H23" i="4" s="1"/>
  <c r="J23" i="4" s="1"/>
  <c r="E24" i="4"/>
  <c r="G24" i="4" s="1"/>
  <c r="I24" i="4" s="1"/>
  <c r="F24" i="4"/>
  <c r="H24" i="4" s="1"/>
  <c r="J24" i="4" s="1"/>
  <c r="E25" i="4"/>
  <c r="G25" i="4" s="1"/>
  <c r="I25" i="4" s="1"/>
  <c r="F25" i="4"/>
  <c r="H25" i="4" s="1"/>
  <c r="J25" i="4" s="1"/>
  <c r="E26" i="4"/>
  <c r="G26" i="4" s="1"/>
  <c r="I26" i="4" s="1"/>
  <c r="F26" i="4"/>
  <c r="H26" i="4" s="1"/>
  <c r="J26" i="4" s="1"/>
  <c r="E27" i="4"/>
  <c r="G27" i="4" s="1"/>
  <c r="I27" i="4" s="1"/>
  <c r="F27" i="4"/>
  <c r="H27" i="4" s="1"/>
  <c r="J27" i="4" s="1"/>
  <c r="E28" i="4"/>
  <c r="G28" i="4" s="1"/>
  <c r="I28" i="4" s="1"/>
  <c r="F28" i="4"/>
  <c r="H28" i="4" s="1"/>
  <c r="J28" i="4" s="1"/>
  <c r="E29" i="4"/>
  <c r="G29" i="4" s="1"/>
  <c r="I29" i="4" s="1"/>
  <c r="F29" i="4"/>
  <c r="H29" i="4" s="1"/>
  <c r="J29" i="4" s="1"/>
  <c r="E30" i="4"/>
  <c r="G30" i="4" s="1"/>
  <c r="I30" i="4" s="1"/>
  <c r="F30" i="4"/>
  <c r="H30" i="4" s="1"/>
  <c r="J30" i="4" s="1"/>
  <c r="E31" i="4"/>
  <c r="G31" i="4" s="1"/>
  <c r="I31" i="4" s="1"/>
  <c r="F31" i="4"/>
  <c r="H31" i="4" s="1"/>
  <c r="J31" i="4" s="1"/>
  <c r="E32" i="4"/>
  <c r="G32" i="4" s="1"/>
  <c r="I32" i="4" s="1"/>
  <c r="F32" i="4"/>
  <c r="H32" i="4" s="1"/>
  <c r="J32" i="4" s="1"/>
  <c r="E33" i="4"/>
  <c r="G33" i="4" s="1"/>
  <c r="I33" i="4" s="1"/>
  <c r="F33" i="4"/>
  <c r="H33" i="4" s="1"/>
  <c r="J33" i="4" s="1"/>
  <c r="E34" i="4"/>
  <c r="G34" i="4" s="1"/>
  <c r="I34" i="4" s="1"/>
  <c r="F34" i="4"/>
  <c r="H34" i="4" s="1"/>
  <c r="J34" i="4" s="1"/>
  <c r="E35" i="4"/>
  <c r="G35" i="4" s="1"/>
  <c r="I35" i="4" s="1"/>
  <c r="F35" i="4"/>
  <c r="H35" i="4" s="1"/>
  <c r="J35" i="4" s="1"/>
  <c r="E36" i="4"/>
  <c r="G36" i="4" s="1"/>
  <c r="I36" i="4" s="1"/>
  <c r="F36" i="4"/>
  <c r="H36" i="4" s="1"/>
  <c r="J36" i="4" s="1"/>
  <c r="E37" i="4"/>
  <c r="G37" i="4" s="1"/>
  <c r="I37" i="4" s="1"/>
  <c r="F37" i="4"/>
  <c r="H37" i="4" s="1"/>
  <c r="J37" i="4" s="1"/>
  <c r="E38" i="4"/>
  <c r="G38" i="4" s="1"/>
  <c r="I38" i="4" s="1"/>
  <c r="F38" i="4"/>
  <c r="H38" i="4" s="1"/>
  <c r="J38" i="4" s="1"/>
  <c r="E39" i="4"/>
  <c r="G39" i="4" s="1"/>
  <c r="I39" i="4" s="1"/>
  <c r="F39" i="4"/>
  <c r="H39" i="4" s="1"/>
  <c r="J39" i="4" s="1"/>
  <c r="E40" i="4"/>
  <c r="G40" i="4" s="1"/>
  <c r="I40" i="4" s="1"/>
  <c r="F40" i="4"/>
  <c r="H40" i="4" s="1"/>
  <c r="J40" i="4" s="1"/>
  <c r="E41" i="4"/>
  <c r="G41" i="4" s="1"/>
  <c r="I41" i="4" s="1"/>
  <c r="F41" i="4"/>
  <c r="H41" i="4" s="1"/>
  <c r="J41" i="4" s="1"/>
  <c r="E42" i="4"/>
  <c r="G42" i="4" s="1"/>
  <c r="I42" i="4" s="1"/>
  <c r="F42" i="4"/>
  <c r="H42" i="4" s="1"/>
  <c r="J42" i="4" s="1"/>
  <c r="E43" i="4"/>
  <c r="G43" i="4" s="1"/>
  <c r="I43" i="4" s="1"/>
  <c r="F43" i="4"/>
  <c r="H43" i="4" s="1"/>
  <c r="J43" i="4" s="1"/>
  <c r="E44" i="4"/>
  <c r="G44" i="4" s="1"/>
  <c r="I44" i="4" s="1"/>
  <c r="F44" i="4"/>
  <c r="H44" i="4" s="1"/>
  <c r="J44" i="4" s="1"/>
  <c r="E45" i="4"/>
  <c r="G45" i="4" s="1"/>
  <c r="I45" i="4" s="1"/>
  <c r="F45" i="4"/>
  <c r="H45" i="4" s="1"/>
  <c r="J45" i="4" s="1"/>
  <c r="E46" i="4"/>
  <c r="G46" i="4" s="1"/>
  <c r="I46" i="4" s="1"/>
  <c r="F46" i="4"/>
  <c r="H46" i="4" s="1"/>
  <c r="J46" i="4" s="1"/>
  <c r="E47" i="4"/>
  <c r="G47" i="4" s="1"/>
  <c r="I47" i="4" s="1"/>
  <c r="F47" i="4"/>
  <c r="H47" i="4" s="1"/>
  <c r="J47" i="4" s="1"/>
  <c r="E48" i="4"/>
  <c r="G48" i="4" s="1"/>
  <c r="I48" i="4" s="1"/>
  <c r="F48" i="4"/>
  <c r="H48" i="4" s="1"/>
  <c r="J48" i="4" s="1"/>
  <c r="E49" i="4"/>
  <c r="G49" i="4" s="1"/>
  <c r="I49" i="4" s="1"/>
  <c r="F49" i="4"/>
  <c r="H49" i="4" s="1"/>
  <c r="J49" i="4" s="1"/>
  <c r="E50" i="4"/>
  <c r="G50" i="4" s="1"/>
  <c r="I50" i="4" s="1"/>
  <c r="F50" i="4"/>
  <c r="H50" i="4" s="1"/>
  <c r="J50" i="4" s="1"/>
  <c r="E51" i="4"/>
  <c r="G51" i="4" s="1"/>
  <c r="I51" i="4" s="1"/>
  <c r="F51" i="4"/>
  <c r="H51" i="4" s="1"/>
  <c r="J51" i="4" s="1"/>
  <c r="E52" i="4"/>
  <c r="G52" i="4" s="1"/>
  <c r="I52" i="4" s="1"/>
  <c r="F52" i="4"/>
  <c r="H52" i="4" s="1"/>
  <c r="J52" i="4" s="1"/>
  <c r="E53" i="4"/>
  <c r="G53" i="4" s="1"/>
  <c r="I53" i="4" s="1"/>
  <c r="F53" i="4"/>
  <c r="H53" i="4" s="1"/>
  <c r="J53" i="4" s="1"/>
  <c r="E54" i="4"/>
  <c r="G54" i="4" s="1"/>
  <c r="I54" i="4" s="1"/>
  <c r="F54" i="4"/>
  <c r="H54" i="4" s="1"/>
  <c r="J54" i="4" s="1"/>
  <c r="E55" i="4"/>
  <c r="G55" i="4" s="1"/>
  <c r="I55" i="4" s="1"/>
  <c r="F55" i="4"/>
  <c r="H55" i="4" s="1"/>
  <c r="J55" i="4" s="1"/>
  <c r="E56" i="4"/>
  <c r="G56" i="4" s="1"/>
  <c r="I56" i="4" s="1"/>
  <c r="F56" i="4"/>
  <c r="H56" i="4" s="1"/>
  <c r="J56" i="4" s="1"/>
  <c r="E57" i="4"/>
  <c r="G57" i="4" s="1"/>
  <c r="I57" i="4" s="1"/>
  <c r="F57" i="4"/>
  <c r="H57" i="4" s="1"/>
  <c r="J57" i="4" s="1"/>
  <c r="E58" i="4"/>
  <c r="G58" i="4" s="1"/>
  <c r="I58" i="4" s="1"/>
  <c r="F58" i="4"/>
  <c r="H58" i="4" s="1"/>
  <c r="J58" i="4" s="1"/>
  <c r="E59" i="4"/>
  <c r="G59" i="4" s="1"/>
  <c r="I59" i="4" s="1"/>
  <c r="F59" i="4"/>
  <c r="H59" i="4" s="1"/>
  <c r="J59" i="4" s="1"/>
  <c r="F9" i="4"/>
  <c r="H9" i="4" s="1"/>
  <c r="J9" i="4" s="1"/>
  <c r="E9" i="4"/>
  <c r="G9" i="4" s="1"/>
  <c r="I9" i="4" s="1"/>
  <c r="B3" i="2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9" i="4"/>
  <c r="C10" i="4"/>
  <c r="D10" i="4" s="1"/>
  <c r="C11" i="4"/>
  <c r="D11" i="4" s="1"/>
  <c r="C12" i="4"/>
  <c r="D12" i="4" s="1"/>
  <c r="C13" i="4"/>
  <c r="D13" i="4" s="1"/>
  <c r="C14" i="4"/>
  <c r="D14" i="4" s="1"/>
  <c r="C15" i="4"/>
  <c r="D15" i="4" s="1"/>
  <c r="C16" i="4"/>
  <c r="D16" i="4" s="1"/>
  <c r="C17" i="4"/>
  <c r="D17" i="4" s="1"/>
  <c r="C18" i="4"/>
  <c r="D18" i="4" s="1"/>
  <c r="C19" i="4"/>
  <c r="D19" i="4" s="1"/>
  <c r="C20" i="4"/>
  <c r="D20" i="4" s="1"/>
  <c r="C21" i="4"/>
  <c r="D21" i="4" s="1"/>
  <c r="C22" i="4"/>
  <c r="D22" i="4" s="1"/>
  <c r="C23" i="4"/>
  <c r="D23" i="4" s="1"/>
  <c r="C24" i="4"/>
  <c r="D24" i="4" s="1"/>
  <c r="C25" i="4"/>
  <c r="D25" i="4" s="1"/>
  <c r="C26" i="4"/>
  <c r="D26" i="4" s="1"/>
  <c r="C27" i="4"/>
  <c r="D27" i="4" s="1"/>
  <c r="C28" i="4"/>
  <c r="D28" i="4" s="1"/>
  <c r="C29" i="4"/>
  <c r="D29" i="4" s="1"/>
  <c r="C30" i="4"/>
  <c r="D30" i="4" s="1"/>
  <c r="C31" i="4"/>
  <c r="D31" i="4" s="1"/>
  <c r="C32" i="4"/>
  <c r="D32" i="4" s="1"/>
  <c r="C33" i="4"/>
  <c r="D33" i="4" s="1"/>
  <c r="C34" i="4"/>
  <c r="D34" i="4" s="1"/>
  <c r="C35" i="4"/>
  <c r="D35" i="4" s="1"/>
  <c r="C36" i="4"/>
  <c r="D36" i="4" s="1"/>
  <c r="C37" i="4"/>
  <c r="D37" i="4" s="1"/>
  <c r="C38" i="4"/>
  <c r="D38" i="4" s="1"/>
  <c r="C39" i="4"/>
  <c r="D39" i="4" s="1"/>
  <c r="C40" i="4"/>
  <c r="D40" i="4" s="1"/>
  <c r="C41" i="4"/>
  <c r="D41" i="4" s="1"/>
  <c r="C42" i="4"/>
  <c r="D42" i="4" s="1"/>
  <c r="C43" i="4"/>
  <c r="D43" i="4" s="1"/>
  <c r="C44" i="4"/>
  <c r="D44" i="4" s="1"/>
  <c r="C45" i="4"/>
  <c r="D45" i="4" s="1"/>
  <c r="C46" i="4"/>
  <c r="D46" i="4" s="1"/>
  <c r="C47" i="4"/>
  <c r="D47" i="4" s="1"/>
  <c r="C48" i="4"/>
  <c r="D48" i="4" s="1"/>
  <c r="C49" i="4"/>
  <c r="D49" i="4" s="1"/>
  <c r="C50" i="4"/>
  <c r="D50" i="4" s="1"/>
  <c r="C51" i="4"/>
  <c r="D51" i="4" s="1"/>
  <c r="C52" i="4"/>
  <c r="D52" i="4" s="1"/>
  <c r="C53" i="4"/>
  <c r="D53" i="4" s="1"/>
  <c r="C54" i="4"/>
  <c r="D54" i="4" s="1"/>
  <c r="C55" i="4"/>
  <c r="D55" i="4" s="1"/>
  <c r="C56" i="4"/>
  <c r="D56" i="4" s="1"/>
  <c r="C57" i="4"/>
  <c r="D57" i="4" s="1"/>
  <c r="C58" i="4"/>
  <c r="D58" i="4" s="1"/>
  <c r="C59" i="4"/>
  <c r="D59" i="4" s="1"/>
  <c r="C9" i="4"/>
  <c r="D9" i="4" s="1"/>
  <c r="E13" i="5" l="1"/>
  <c r="E14" i="5"/>
  <c r="E19" i="5"/>
  <c r="B19" i="5"/>
  <c r="C19" i="5" s="1"/>
  <c r="D19" i="5" s="1"/>
  <c r="B17" i="5"/>
  <c r="C17" i="5" s="1"/>
  <c r="D17" i="5" s="1"/>
  <c r="E18" i="5"/>
  <c r="A21" i="5"/>
  <c r="B20" i="5"/>
  <c r="C20" i="5" s="1"/>
  <c r="D20" i="5" s="1"/>
  <c r="F13" i="5"/>
  <c r="F17" i="5"/>
  <c r="F15" i="5"/>
  <c r="F19" i="5"/>
  <c r="F14" i="5"/>
  <c r="F18" i="5"/>
  <c r="F16" i="5"/>
  <c r="F20" i="5"/>
  <c r="F12" i="5"/>
  <c r="A22" i="5" l="1"/>
  <c r="E21" i="5"/>
  <c r="B21" i="5"/>
  <c r="C21" i="5" s="1"/>
  <c r="D21" i="5" s="1"/>
  <c r="F21" i="5"/>
  <c r="A23" i="5" l="1"/>
  <c r="E22" i="5"/>
  <c r="B22" i="5"/>
  <c r="C22" i="5" s="1"/>
  <c r="D22" i="5" s="1"/>
  <c r="F22" i="5"/>
  <c r="A24" i="5" l="1"/>
  <c r="B23" i="5"/>
  <c r="C23" i="5" s="1"/>
  <c r="D23" i="5" s="1"/>
  <c r="E23" i="5"/>
  <c r="F23" i="5"/>
  <c r="B24" i="5" l="1"/>
  <c r="C24" i="5" s="1"/>
  <c r="D24" i="5" s="1"/>
  <c r="A25" i="5"/>
  <c r="E24" i="5"/>
  <c r="F24" i="5"/>
  <c r="A26" i="5" l="1"/>
  <c r="E25" i="5"/>
  <c r="B25" i="5"/>
  <c r="C25" i="5" s="1"/>
  <c r="D25" i="5" s="1"/>
  <c r="F25" i="5"/>
  <c r="A27" i="5" l="1"/>
  <c r="B26" i="5"/>
  <c r="C26" i="5" s="1"/>
  <c r="D26" i="5" s="1"/>
  <c r="E26" i="5"/>
  <c r="F26" i="5"/>
  <c r="A28" i="5" l="1"/>
  <c r="E27" i="5"/>
  <c r="B27" i="5"/>
  <c r="C27" i="5" s="1"/>
  <c r="D27" i="5" s="1"/>
  <c r="F27" i="5"/>
  <c r="A29" i="5" l="1"/>
  <c r="B28" i="5"/>
  <c r="C28" i="5" s="1"/>
  <c r="D28" i="5" s="1"/>
  <c r="E28" i="5"/>
  <c r="F28" i="5"/>
  <c r="A30" i="5" l="1"/>
  <c r="B29" i="5"/>
  <c r="C29" i="5" s="1"/>
  <c r="D29" i="5" s="1"/>
  <c r="E29" i="5"/>
  <c r="F29" i="5"/>
  <c r="A31" i="5" l="1"/>
  <c r="B30" i="5"/>
  <c r="C30" i="5" s="1"/>
  <c r="D30" i="5" s="1"/>
  <c r="E30" i="5"/>
  <c r="F30" i="5"/>
  <c r="A32" i="5" l="1"/>
  <c r="E31" i="5"/>
  <c r="B31" i="5"/>
  <c r="C31" i="5" s="1"/>
  <c r="D31" i="5" s="1"/>
  <c r="F31" i="5"/>
  <c r="B32" i="5" l="1"/>
  <c r="C32" i="5" s="1"/>
  <c r="D32" i="5" s="1"/>
  <c r="A33" i="5"/>
  <c r="E32" i="5"/>
  <c r="F32" i="5"/>
  <c r="A34" i="5" l="1"/>
  <c r="E33" i="5"/>
  <c r="B33" i="5"/>
  <c r="C33" i="5" s="1"/>
  <c r="D33" i="5" s="1"/>
  <c r="F33" i="5"/>
  <c r="A35" i="5" l="1"/>
  <c r="B34" i="5"/>
  <c r="C34" i="5" s="1"/>
  <c r="D34" i="5" s="1"/>
  <c r="E34" i="5"/>
  <c r="F34" i="5"/>
  <c r="A36" i="5" l="1"/>
  <c r="B35" i="5"/>
  <c r="C35" i="5" s="1"/>
  <c r="D35" i="5" s="1"/>
  <c r="E35" i="5"/>
  <c r="F35" i="5"/>
  <c r="B36" i="5" l="1"/>
  <c r="C36" i="5" s="1"/>
  <c r="D36" i="5" s="1"/>
  <c r="A37" i="5"/>
  <c r="E36" i="5"/>
  <c r="F36" i="5"/>
  <c r="A38" i="5" l="1"/>
  <c r="E37" i="5"/>
  <c r="B37" i="5"/>
  <c r="C37" i="5" s="1"/>
  <c r="D37" i="5" s="1"/>
  <c r="F37" i="5"/>
  <c r="A39" i="5" l="1"/>
  <c r="E38" i="5"/>
  <c r="B38" i="5"/>
  <c r="C38" i="5" s="1"/>
  <c r="D38" i="5" s="1"/>
  <c r="F38" i="5"/>
  <c r="B39" i="5" l="1"/>
  <c r="C39" i="5" s="1"/>
  <c r="D39" i="5" s="1"/>
  <c r="A40" i="5"/>
  <c r="E39" i="5"/>
  <c r="F39" i="5"/>
  <c r="A41" i="5" l="1"/>
  <c r="B40" i="5"/>
  <c r="C40" i="5" s="1"/>
  <c r="D40" i="5" s="1"/>
  <c r="E40" i="5"/>
  <c r="F40" i="5"/>
  <c r="A42" i="5" l="1"/>
  <c r="B41" i="5"/>
  <c r="C41" i="5" s="1"/>
  <c r="D41" i="5" s="1"/>
  <c r="E41" i="5"/>
  <c r="F41" i="5"/>
  <c r="A43" i="5" l="1"/>
  <c r="B42" i="5"/>
  <c r="C42" i="5" s="1"/>
  <c r="D42" i="5" s="1"/>
  <c r="E42" i="5"/>
  <c r="F42" i="5"/>
  <c r="A44" i="5" l="1"/>
  <c r="B43" i="5"/>
  <c r="C43" i="5" s="1"/>
  <c r="D43" i="5" s="1"/>
  <c r="E43" i="5"/>
  <c r="F43" i="5"/>
  <c r="B44" i="5" l="1"/>
  <c r="C44" i="5" s="1"/>
  <c r="D44" i="5" s="1"/>
  <c r="E44" i="5"/>
  <c r="A45" i="5"/>
  <c r="F44" i="5"/>
  <c r="A46" i="5" l="1"/>
  <c r="B45" i="5"/>
  <c r="C45" i="5" s="1"/>
  <c r="D45" i="5" s="1"/>
  <c r="E45" i="5"/>
  <c r="F45" i="5"/>
  <c r="A47" i="5" l="1"/>
  <c r="B46" i="5"/>
  <c r="C46" i="5" s="1"/>
  <c r="D46" i="5" s="1"/>
  <c r="E46" i="5"/>
  <c r="F46" i="5"/>
  <c r="B47" i="5" l="1"/>
  <c r="C47" i="5" s="1"/>
  <c r="D47" i="5" s="1"/>
  <c r="A48" i="5"/>
  <c r="E47" i="5"/>
  <c r="F47" i="5"/>
  <c r="A49" i="5" l="1"/>
  <c r="B48" i="5"/>
  <c r="C48" i="5" s="1"/>
  <c r="D48" i="5" s="1"/>
  <c r="E48" i="5"/>
  <c r="F48" i="5"/>
  <c r="A50" i="5" l="1"/>
  <c r="E49" i="5"/>
  <c r="B49" i="5"/>
  <c r="C49" i="5" s="1"/>
  <c r="D49" i="5" s="1"/>
  <c r="F49" i="5"/>
  <c r="A51" i="5" l="1"/>
  <c r="B50" i="5"/>
  <c r="C50" i="5" s="1"/>
  <c r="D50" i="5" s="1"/>
  <c r="E50" i="5"/>
  <c r="F50" i="5"/>
  <c r="B51" i="5" l="1"/>
  <c r="C51" i="5" s="1"/>
  <c r="D51" i="5" s="1"/>
  <c r="A52" i="5"/>
  <c r="E51" i="5"/>
  <c r="F51" i="5"/>
  <c r="B52" i="5" l="1"/>
  <c r="C52" i="5" s="1"/>
  <c r="D52" i="5" s="1"/>
  <c r="A53" i="5"/>
  <c r="E52" i="5"/>
  <c r="F52" i="5"/>
  <c r="A54" i="5" l="1"/>
  <c r="E53" i="5"/>
  <c r="B53" i="5"/>
  <c r="C53" i="5" s="1"/>
  <c r="D53" i="5" s="1"/>
  <c r="F53" i="5"/>
  <c r="A55" i="5" l="1"/>
  <c r="E54" i="5"/>
  <c r="B54" i="5"/>
  <c r="C54" i="5" s="1"/>
  <c r="D54" i="5" s="1"/>
  <c r="F54" i="5"/>
  <c r="B55" i="5" l="1"/>
  <c r="C55" i="5" s="1"/>
  <c r="D55" i="5" s="1"/>
  <c r="A56" i="5"/>
  <c r="E55" i="5"/>
  <c r="F55" i="5"/>
  <c r="B56" i="5" l="1"/>
  <c r="C56" i="5" s="1"/>
  <c r="D56" i="5" s="1"/>
  <c r="A57" i="5"/>
  <c r="E56" i="5"/>
  <c r="F56" i="5"/>
  <c r="A58" i="5" l="1"/>
  <c r="E57" i="5"/>
  <c r="B57" i="5"/>
  <c r="C57" i="5" s="1"/>
  <c r="D57" i="5" s="1"/>
  <c r="F57" i="5"/>
  <c r="A59" i="5" l="1"/>
  <c r="B58" i="5"/>
  <c r="C58" i="5" s="1"/>
  <c r="D58" i="5" s="1"/>
  <c r="E58" i="5"/>
  <c r="F58" i="5"/>
  <c r="B59" i="5" l="1"/>
  <c r="C59" i="5" s="1"/>
  <c r="D59" i="5" s="1"/>
  <c r="A60" i="5"/>
  <c r="E59" i="5"/>
  <c r="F59" i="5"/>
  <c r="A61" i="5" l="1"/>
  <c r="B60" i="5"/>
  <c r="C60" i="5" s="1"/>
  <c r="D60" i="5" s="1"/>
  <c r="E60" i="5"/>
  <c r="F60" i="5"/>
  <c r="A62" i="5" l="1"/>
  <c r="E61" i="5"/>
  <c r="B61" i="5"/>
  <c r="C61" i="5" s="1"/>
  <c r="D61" i="5" s="1"/>
  <c r="F61" i="5"/>
  <c r="E62" i="5" l="1"/>
  <c r="B62" i="5"/>
  <c r="C62" i="5" s="1"/>
  <c r="D62" i="5" s="1"/>
  <c r="F62" i="5"/>
</calcChain>
</file>

<file path=xl/sharedStrings.xml><?xml version="1.0" encoding="utf-8"?>
<sst xmlns="http://schemas.openxmlformats.org/spreadsheetml/2006/main" count="46" uniqueCount="39">
  <si>
    <t>EC2</t>
  </si>
  <si>
    <t>EHE (BRANSON)</t>
  </si>
  <si>
    <t>plot Eif</t>
  </si>
  <si>
    <t>ξmon</t>
  </si>
  <si>
    <t>βmon</t>
  </si>
  <si>
    <t>(1 cicle)</t>
  </si>
  <si>
    <t>(many cicles or permanent (dead) load)</t>
  </si>
  <si>
    <t>[kNm2]</t>
  </si>
  <si>
    <t>[m4]</t>
  </si>
  <si>
    <t>[kNm]</t>
  </si>
  <si>
    <t>[mm4]</t>
  </si>
  <si>
    <t>Ec</t>
  </si>
  <si>
    <t>[kN/m2]</t>
  </si>
  <si>
    <t>Mcr/My</t>
  </si>
  <si>
    <t>Mcr</t>
  </si>
  <si>
    <t>Icr</t>
  </si>
  <si>
    <t>Ec·Icr</t>
  </si>
  <si>
    <t>φcr</t>
  </si>
  <si>
    <t>Md/My</t>
  </si>
  <si>
    <t>Md</t>
  </si>
  <si>
    <t>discretisation</t>
  </si>
  <si>
    <t>βcyG</t>
  </si>
  <si>
    <t>ξcyG</t>
  </si>
  <si>
    <t>Icr/Iel</t>
  </si>
  <si>
    <t>φcr/φel</t>
  </si>
  <si>
    <t>Ieq/Iel,EHE</t>
  </si>
  <si>
    <t>φeq,EHE/φel</t>
  </si>
  <si>
    <t>Ieq,EC2,mon/Iel</t>
  </si>
  <si>
    <t>Ieq,EC2,cyG/Iel</t>
  </si>
  <si>
    <t>φeq,EC2,mon/φel</t>
  </si>
  <si>
    <t>φeq,EC2,cyG/φel</t>
  </si>
  <si>
    <t>My</t>
  </si>
  <si>
    <t>Iel</t>
  </si>
  <si>
    <t>Ec·Iel</t>
  </si>
  <si>
    <t>Ieq</t>
  </si>
  <si>
    <t>Ec·Ieq</t>
  </si>
  <si>
    <r>
      <t>φ</t>
    </r>
    <r>
      <rPr>
        <sz val="9.35"/>
        <color theme="1"/>
        <rFont val="Calibri"/>
        <family val="2"/>
      </rPr>
      <t>eq</t>
    </r>
  </si>
  <si>
    <t>φel</t>
  </si>
  <si>
    <t>[1/m]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</si>
</sst>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.35"/>
      <color theme="1"/>
      <name val="Calibri"/>
      <family val="2"/>
    </font>
    <font>
      <sz val="11"/>
      <color theme="0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164" fontId="0" fillId="0" borderId="0" xfId="0" applyNumberFormat="1"/>
    <xf numFmtId="11" fontId="0" fillId="0" borderId="0" xfId="0" applyNumberFormat="1"/>
    <xf numFmtId="0" fontId="1" fillId="0" borderId="0" xfId="0" applyFont="1"/>
    <xf numFmtId="2" fontId="0" fillId="0" borderId="0" xfId="0" applyNumberFormat="1"/>
    <xf numFmtId="0" fontId="0" fillId="0" borderId="0" xfId="0" applyBorder="1"/>
    <xf numFmtId="0" fontId="0" fillId="0" borderId="0" xfId="0" applyNumberFormat="1" applyBorder="1"/>
    <xf numFmtId="2" fontId="0" fillId="0" borderId="0" xfId="0" applyNumberFormat="1" applyBorder="1"/>
    <xf numFmtId="164" fontId="0" fillId="0" borderId="0" xfId="0" applyNumberFormat="1" applyBorder="1"/>
    <xf numFmtId="0" fontId="0" fillId="0" borderId="1" xfId="0" applyBorder="1"/>
    <xf numFmtId="0" fontId="0" fillId="0" borderId="2" xfId="0" applyNumberFormat="1" applyBorder="1"/>
    <xf numFmtId="1" fontId="0" fillId="0" borderId="0" xfId="0" applyNumberFormat="1"/>
    <xf numFmtId="0" fontId="0" fillId="0" borderId="4" xfId="0" applyBorder="1"/>
    <xf numFmtId="0" fontId="0" fillId="0" borderId="5" xfId="0" applyBorder="1"/>
    <xf numFmtId="0" fontId="0" fillId="0" borderId="9" xfId="0" applyBorder="1"/>
    <xf numFmtId="0" fontId="0" fillId="0" borderId="10" xfId="0" applyBorder="1"/>
    <xf numFmtId="0" fontId="3" fillId="0" borderId="8" xfId="0" applyFont="1" applyBorder="1"/>
    <xf numFmtId="0" fontId="3" fillId="0" borderId="7" xfId="0" applyFont="1" applyBorder="1"/>
    <xf numFmtId="0" fontId="3" fillId="0" borderId="6" xfId="0" applyFont="1" applyBorder="1"/>
    <xf numFmtId="1" fontId="0" fillId="0" borderId="0" xfId="0" applyNumberFormat="1" applyBorder="1"/>
    <xf numFmtId="11" fontId="0" fillId="0" borderId="10" xfId="0" applyNumberFormat="1" applyBorder="1"/>
    <xf numFmtId="11" fontId="0" fillId="0" borderId="3" xfId="0" applyNumberFormat="1" applyBorder="1"/>
  </cellXfs>
  <cellStyles count="1">
    <cellStyle name="Normal" xfId="0" builtinId="0"/>
  </cellStyles>
  <dxfs count="3">
    <dxf>
      <font>
        <color rgb="FF006100"/>
      </font>
      <fill>
        <patternFill>
          <bgColor rgb="FFC6EF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107349081364829E-2"/>
          <c:y val="3.3554280775383215E-2"/>
          <c:w val="0.87684698162729657"/>
          <c:h val="0.83935628096290382"/>
        </c:manualLayout>
      </c:layout>
      <c:scatterChart>
        <c:scatterStyle val="lineMarker"/>
        <c:varyColors val="0"/>
        <c:ser>
          <c:idx val="0"/>
          <c:order val="0"/>
          <c:tx>
            <c:v>EIb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10</c:v>
              </c:pt>
            </c:numLit>
          </c:yVal>
          <c:smooth val="0"/>
        </c:ser>
        <c:ser>
          <c:idx val="1"/>
          <c:order val="1"/>
          <c:tx>
            <c:v>EIf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aux!$A$2:$A$3</c:f>
              <c:numCache>
                <c:formatCode>General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aux!$B$2:$B$3</c:f>
              <c:numCache>
                <c:formatCode>General</c:formatCode>
                <c:ptCount val="2"/>
                <c:pt idx="0">
                  <c:v>0</c:v>
                </c:pt>
                <c:pt idx="1">
                  <c:v>25</c:v>
                </c:pt>
              </c:numCache>
            </c:numRef>
          </c:yVal>
          <c:smooth val="0"/>
        </c:ser>
        <c:ser>
          <c:idx val="2"/>
          <c:order val="2"/>
          <c:tx>
            <c:v>EHE</c:v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'Tension-stiffening - relative'!$D$9:$D$60</c:f>
              <c:numCache>
                <c:formatCode>0.00</c:formatCode>
                <c:ptCount val="52"/>
                <c:pt idx="0">
                  <c:v>1E-99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0.36867168272273398</c:v>
                </c:pt>
                <c:pt idx="17">
                  <c:v>0.44431972336746928</c:v>
                </c:pt>
                <c:pt idx="18">
                  <c:v>0.52629441624365469</c:v>
                </c:pt>
                <c:pt idx="19">
                  <c:v>0.6138530381535563</c:v>
                </c:pt>
                <c:pt idx="20">
                  <c:v>0.70620689655172442</c:v>
                </c:pt>
                <c:pt idx="21">
                  <c:v>0.8025626740947075</c:v>
                </c:pt>
                <c:pt idx="22">
                  <c:v>0.90215568285755554</c:v>
                </c:pt>
                <c:pt idx="23">
                  <c:v>1.0042741790776963</c:v>
                </c:pt>
                <c:pt idx="24">
                  <c:v>1.1082750845546787</c:v>
                </c:pt>
                <c:pt idx="25">
                  <c:v>1.2135922330097086</c:v>
                </c:pt>
                <c:pt idx="26">
                  <c:v>1.319738637594311</c:v>
                </c:pt>
                <c:pt idx="27">
                  <c:v>1.4263043478260873</c:v>
                </c:pt>
                <c:pt idx="28">
                  <c:v>1.5329513358481157</c:v>
                </c:pt>
                <c:pt idx="29">
                  <c:v>1.6394066176044502</c:v>
                </c:pt>
                <c:pt idx="30">
                  <c:v>1.7454545454545454</c:v>
                </c:pt>
                <c:pt idx="31">
                  <c:v>1.8509289507966731</c:v>
                </c:pt>
                <c:pt idx="32">
                  <c:v>1.9557055929872007</c:v>
                </c:pt>
                <c:pt idx="33">
                  <c:v>2.0596951934349357</c:v>
                </c:pt>
                <c:pt idx="34">
                  <c:v>2.1628372008335193</c:v>
                </c:pt>
                <c:pt idx="35">
                  <c:v>2.2650943396226415</c:v>
                </c:pt>
                <c:pt idx="36">
                  <c:v>2.3664479315263907</c:v>
                </c:pt>
                <c:pt idx="37">
                  <c:v>2.4668939418868669</c:v>
                </c:pt>
                <c:pt idx="38">
                  <c:v>2.566439681831469</c:v>
                </c:pt>
                <c:pt idx="39">
                  <c:v>2.6651010886469675</c:v>
                </c:pt>
                <c:pt idx="40">
                  <c:v>2.7629005059021923</c:v>
                </c:pt>
                <c:pt idx="41">
                  <c:v>2.8598648887989273</c:v>
                </c:pt>
                <c:pt idx="42">
                  <c:v>2.9560243667842259</c:v>
                </c:pt>
                <c:pt idx="43">
                  <c:v>3.0514111031774362</c:v>
                </c:pt>
                <c:pt idx="44">
                  <c:v>3.1460583995215563</c:v>
                </c:pt>
                <c:pt idx="45">
                  <c:v>3.2399999999999998</c:v>
                </c:pt>
                <c:pt idx="46">
                  <c:v>3.3332695582583449</c:v>
                </c:pt>
                <c:pt idx="47">
                  <c:v>3.4259002351950012</c:v>
                </c:pt>
                <c:pt idx="48">
                  <c:v>3.5179244016998434</c:v>
                </c:pt>
                <c:pt idx="49">
                  <c:v>3.6093734249534331</c:v>
                </c:pt>
                <c:pt idx="50">
                  <c:v>3.700277520814061</c:v>
                </c:pt>
                <c:pt idx="51">
                  <c:v>1000</c:v>
                </c:pt>
              </c:numCache>
            </c:numRef>
          </c:xVal>
          <c:yVal>
            <c:numRef>
              <c:f>'Tension-stiffening - relative'!$A$9:$A$60</c:f>
              <c:numCache>
                <c:formatCode>0.00</c:formatCode>
                <c:ptCount val="52"/>
                <c:pt idx="0">
                  <c:v>1E-99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v>EC2,cy,g</c:v>
          </c:tx>
          <c:spPr>
            <a:ln w="28575"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'Tension-stiffening - relative'!$J$9:$J$60</c:f>
              <c:numCache>
                <c:formatCode>0.00</c:formatCode>
                <c:ptCount val="52"/>
                <c:pt idx="0">
                  <c:v>1E-99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0.85812500000000003</c:v>
                </c:pt>
                <c:pt idx="17">
                  <c:v>0.96294117647058841</c:v>
                </c:pt>
                <c:pt idx="18">
                  <c:v>1.0649999999999997</c:v>
                </c:pt>
                <c:pt idx="19">
                  <c:v>1.1647368421052631</c:v>
                </c:pt>
                <c:pt idx="20">
                  <c:v>1.2625000000000002</c:v>
                </c:pt>
                <c:pt idx="21">
                  <c:v>1.3585714285714283</c:v>
                </c:pt>
                <c:pt idx="22">
                  <c:v>1.4531818181818184</c:v>
                </c:pt>
                <c:pt idx="23">
                  <c:v>1.5465217391304349</c:v>
                </c:pt>
                <c:pt idx="24">
                  <c:v>1.6387499999999999</c:v>
                </c:pt>
                <c:pt idx="25">
                  <c:v>1.7299999999999998</c:v>
                </c:pt>
                <c:pt idx="26">
                  <c:v>1.8203846153846153</c:v>
                </c:pt>
                <c:pt idx="27">
                  <c:v>1.9100000000000004</c:v>
                </c:pt>
                <c:pt idx="28">
                  <c:v>1.9989285714285718</c:v>
                </c:pt>
                <c:pt idx="29">
                  <c:v>2.0872413793103446</c:v>
                </c:pt>
                <c:pt idx="30">
                  <c:v>2.1749999999999998</c:v>
                </c:pt>
                <c:pt idx="31">
                  <c:v>2.262258064516129</c:v>
                </c:pt>
                <c:pt idx="32">
                  <c:v>2.3490625000000001</c:v>
                </c:pt>
                <c:pt idx="33">
                  <c:v>2.4354545454545455</c:v>
                </c:pt>
                <c:pt idx="34">
                  <c:v>2.5214705882352941</c:v>
                </c:pt>
                <c:pt idx="35">
                  <c:v>2.6071428571428568</c:v>
                </c:pt>
                <c:pt idx="36">
                  <c:v>2.6924999999999999</c:v>
                </c:pt>
                <c:pt idx="37">
                  <c:v>2.7775675675675671</c:v>
                </c:pt>
                <c:pt idx="38">
                  <c:v>2.8623684210526315</c:v>
                </c:pt>
                <c:pt idx="39">
                  <c:v>2.9469230769230772</c:v>
                </c:pt>
                <c:pt idx="40">
                  <c:v>3.03125</c:v>
                </c:pt>
                <c:pt idx="41">
                  <c:v>3.1153658536585365</c:v>
                </c:pt>
                <c:pt idx="42">
                  <c:v>3.1992857142857143</c:v>
                </c:pt>
                <c:pt idx="43">
                  <c:v>3.283023255813954</c:v>
                </c:pt>
                <c:pt idx="44">
                  <c:v>3.3665909090909096</c:v>
                </c:pt>
                <c:pt idx="45">
                  <c:v>3.45</c:v>
                </c:pt>
                <c:pt idx="46">
                  <c:v>3.5332608695652175</c:v>
                </c:pt>
                <c:pt idx="47">
                  <c:v>3.6163829787234048</c:v>
                </c:pt>
                <c:pt idx="48">
                  <c:v>3.6993749999999999</c:v>
                </c:pt>
                <c:pt idx="49">
                  <c:v>3.7822448979591834</c:v>
                </c:pt>
                <c:pt idx="50">
                  <c:v>3.8649999999999998</c:v>
                </c:pt>
                <c:pt idx="51">
                  <c:v>1000</c:v>
                </c:pt>
              </c:numCache>
            </c:numRef>
          </c:xVal>
          <c:yVal>
            <c:numRef>
              <c:f>'Tension-stiffening - relative'!$A$9:$A$60</c:f>
              <c:numCache>
                <c:formatCode>0.00</c:formatCode>
                <c:ptCount val="52"/>
                <c:pt idx="0">
                  <c:v>1E-99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v>EC2,mon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'Tension-stiffening - relative'!$I$9:$I$60</c:f>
              <c:numCache>
                <c:formatCode>0.00</c:formatCode>
                <c:ptCount val="52"/>
                <c:pt idx="0">
                  <c:v>1E-99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0.43625000000000003</c:v>
                </c:pt>
                <c:pt idx="17">
                  <c:v>0.56588235294117684</c:v>
                </c:pt>
                <c:pt idx="18">
                  <c:v>0.69</c:v>
                </c:pt>
                <c:pt idx="19">
                  <c:v>0.80947368421052635</c:v>
                </c:pt>
                <c:pt idx="20">
                  <c:v>0.92500000000000038</c:v>
                </c:pt>
                <c:pt idx="21">
                  <c:v>1.0371428571428569</c:v>
                </c:pt>
                <c:pt idx="22">
                  <c:v>1.1463636363636363</c:v>
                </c:pt>
                <c:pt idx="23">
                  <c:v>1.2530434782608697</c:v>
                </c:pt>
                <c:pt idx="24">
                  <c:v>1.3574999999999999</c:v>
                </c:pt>
                <c:pt idx="25">
                  <c:v>1.4600000000000002</c:v>
                </c:pt>
                <c:pt idx="26">
                  <c:v>1.5607692307692307</c:v>
                </c:pt>
                <c:pt idx="27">
                  <c:v>1.6600000000000001</c:v>
                </c:pt>
                <c:pt idx="28">
                  <c:v>1.757857142857143</c:v>
                </c:pt>
                <c:pt idx="29">
                  <c:v>1.8544827586206893</c:v>
                </c:pt>
                <c:pt idx="30">
                  <c:v>1.9499999999999997</c:v>
                </c:pt>
                <c:pt idx="31">
                  <c:v>2.0445161290322584</c:v>
                </c:pt>
                <c:pt idx="32">
                  <c:v>2.1381250000000001</c:v>
                </c:pt>
                <c:pt idx="33">
                  <c:v>2.2309090909090914</c:v>
                </c:pt>
                <c:pt idx="34">
                  <c:v>2.3229411764705885</c:v>
                </c:pt>
                <c:pt idx="35">
                  <c:v>2.4142857142857141</c:v>
                </c:pt>
                <c:pt idx="36">
                  <c:v>2.5049999999999999</c:v>
                </c:pt>
                <c:pt idx="37">
                  <c:v>2.5951351351351351</c:v>
                </c:pt>
                <c:pt idx="38">
                  <c:v>2.6847368421052629</c:v>
                </c:pt>
                <c:pt idx="39">
                  <c:v>2.7738461538461543</c:v>
                </c:pt>
                <c:pt idx="40">
                  <c:v>2.8625000000000003</c:v>
                </c:pt>
                <c:pt idx="41">
                  <c:v>2.9507317073170731</c:v>
                </c:pt>
                <c:pt idx="42">
                  <c:v>3.0385714285714283</c:v>
                </c:pt>
                <c:pt idx="43">
                  <c:v>3.1260465116279073</c:v>
                </c:pt>
                <c:pt idx="44">
                  <c:v>3.2131818181818188</c:v>
                </c:pt>
                <c:pt idx="45">
                  <c:v>3.3</c:v>
                </c:pt>
                <c:pt idx="46">
                  <c:v>3.3865217391304352</c:v>
                </c:pt>
                <c:pt idx="47">
                  <c:v>3.4727659574468084</c:v>
                </c:pt>
                <c:pt idx="48">
                  <c:v>3.5587500000000003</c:v>
                </c:pt>
                <c:pt idx="49">
                  <c:v>3.6444897959183673</c:v>
                </c:pt>
                <c:pt idx="50">
                  <c:v>3.73</c:v>
                </c:pt>
                <c:pt idx="51">
                  <c:v>1000</c:v>
                </c:pt>
              </c:numCache>
            </c:numRef>
          </c:xVal>
          <c:yVal>
            <c:numRef>
              <c:f>'Tension-stiffening - relative'!$A$9:$A$60</c:f>
              <c:numCache>
                <c:formatCode>0.00</c:formatCode>
                <c:ptCount val="52"/>
                <c:pt idx="0">
                  <c:v>1E-99</c:v>
                </c:pt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  <c:pt idx="21">
                  <c:v>0.42</c:v>
                </c:pt>
                <c:pt idx="22">
                  <c:v>0.44</c:v>
                </c:pt>
                <c:pt idx="23">
                  <c:v>0.46</c:v>
                </c:pt>
                <c:pt idx="24">
                  <c:v>0.48</c:v>
                </c:pt>
                <c:pt idx="25">
                  <c:v>0.5</c:v>
                </c:pt>
                <c:pt idx="26">
                  <c:v>0.52</c:v>
                </c:pt>
                <c:pt idx="27">
                  <c:v>0.54</c:v>
                </c:pt>
                <c:pt idx="28">
                  <c:v>0.56000000000000005</c:v>
                </c:pt>
                <c:pt idx="29">
                  <c:v>0.57999999999999996</c:v>
                </c:pt>
                <c:pt idx="30">
                  <c:v>0.6</c:v>
                </c:pt>
                <c:pt idx="31">
                  <c:v>0.62</c:v>
                </c:pt>
                <c:pt idx="32">
                  <c:v>0.64</c:v>
                </c:pt>
                <c:pt idx="33">
                  <c:v>0.66</c:v>
                </c:pt>
                <c:pt idx="34">
                  <c:v>0.68</c:v>
                </c:pt>
                <c:pt idx="35">
                  <c:v>0.7</c:v>
                </c:pt>
                <c:pt idx="36">
                  <c:v>0.72</c:v>
                </c:pt>
                <c:pt idx="37">
                  <c:v>0.74</c:v>
                </c:pt>
                <c:pt idx="38">
                  <c:v>0.76</c:v>
                </c:pt>
                <c:pt idx="39">
                  <c:v>0.78</c:v>
                </c:pt>
                <c:pt idx="40">
                  <c:v>0.8</c:v>
                </c:pt>
                <c:pt idx="41">
                  <c:v>0.82</c:v>
                </c:pt>
                <c:pt idx="42">
                  <c:v>0.84</c:v>
                </c:pt>
                <c:pt idx="43">
                  <c:v>0.86</c:v>
                </c:pt>
                <c:pt idx="44">
                  <c:v>0.88</c:v>
                </c:pt>
                <c:pt idx="45">
                  <c:v>0.9</c:v>
                </c:pt>
                <c:pt idx="46">
                  <c:v>0.92</c:v>
                </c:pt>
                <c:pt idx="47">
                  <c:v>0.94</c:v>
                </c:pt>
                <c:pt idx="48">
                  <c:v>0.96</c:v>
                </c:pt>
                <c:pt idx="49">
                  <c:v>0.98</c:v>
                </c:pt>
                <c:pt idx="50">
                  <c:v>1</c:v>
                </c:pt>
                <c:pt idx="51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v>horizontal</c:v>
          </c:tx>
          <c:spPr>
            <a:ln w="1270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0</c:v>
              </c:pt>
              <c:pt idx="1">
                <c:v>10000</c:v>
              </c:pt>
            </c:numLit>
          </c:xVal>
          <c:yVal>
            <c:numLit>
              <c:formatCode>General</c:formatCode>
              <c:ptCount val="2"/>
              <c:pt idx="0">
                <c:v>1</c:v>
              </c:pt>
              <c:pt idx="1">
                <c:v>1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9675136"/>
        <c:axId val="179676672"/>
      </c:scatterChart>
      <c:valAx>
        <c:axId val="179675136"/>
        <c:scaling>
          <c:orientation val="minMax"/>
          <c:max val="10"/>
          <c:min val="0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l-GR" sz="1200"/>
                  <a:t>φ</a:t>
                </a:r>
                <a:r>
                  <a:rPr lang="es-ES" sz="1200"/>
                  <a:t>/</a:t>
                </a:r>
                <a:r>
                  <a:rPr lang="el-GR" sz="1200" b="1" i="0" u="none" strike="noStrike" baseline="0">
                    <a:effectLst/>
                  </a:rPr>
                  <a:t>φ</a:t>
                </a:r>
                <a:r>
                  <a:rPr lang="es-ES" sz="1200" b="1" i="0" u="none" strike="noStrike" baseline="-25000">
                    <a:effectLst/>
                  </a:rPr>
                  <a:t>el</a:t>
                </a:r>
                <a:endParaRPr lang="en-US" sz="1200" baseline="-25000"/>
              </a:p>
            </c:rich>
          </c:tx>
          <c:layout/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9676672"/>
        <c:crosses val="autoZero"/>
        <c:crossBetween val="midCat"/>
        <c:majorUnit val="1"/>
      </c:valAx>
      <c:valAx>
        <c:axId val="179676672"/>
        <c:scaling>
          <c:orientation val="minMax"/>
          <c:max val="1.1000000000000001"/>
          <c:min val="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M/M</a:t>
                </a:r>
                <a:r>
                  <a:rPr lang="en-US" sz="1200" baseline="-25000"/>
                  <a:t>y</a:t>
                </a:r>
              </a:p>
            </c:rich>
          </c:tx>
          <c:layout>
            <c:manualLayout>
              <c:xMode val="edge"/>
              <c:yMode val="edge"/>
              <c:x val="5.5059055118110234E-3"/>
              <c:y val="0.39894569661744333"/>
            </c:manualLayout>
          </c:layout>
          <c:overlay val="0"/>
        </c:title>
        <c:numFmt formatCode="#,##0.0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179675136"/>
        <c:crosses val="autoZero"/>
        <c:crossBetween val="midCat"/>
        <c:majorUnit val="0.2"/>
      </c:valAx>
      <c:spPr>
        <a:ln>
          <a:solidFill>
            <a:schemeClr val="tx1"/>
          </a:solidFill>
        </a:ln>
      </c:spPr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80515131233595805"/>
          <c:y val="0.68675119687135755"/>
          <c:w val="0.15787545931758531"/>
          <c:h val="0.167725713589481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'Branson - absolute'!$D$12:$D$63</c:f>
              <c:numCache>
                <c:formatCode>0.00E+00</c:formatCode>
                <c:ptCount val="52"/>
                <c:pt idx="0">
                  <c:v>0</c:v>
                </c:pt>
                <c:pt idx="1">
                  <c:v>8.5831890768381351E-5</c:v>
                </c:pt>
                <c:pt idx="2">
                  <c:v>1.716637815367627E-4</c:v>
                </c:pt>
                <c:pt idx="3">
                  <c:v>2.5749567230514407E-4</c:v>
                </c:pt>
                <c:pt idx="4">
                  <c:v>3.433275630735254E-4</c:v>
                </c:pt>
                <c:pt idx="5">
                  <c:v>4.2915945384190679E-4</c:v>
                </c:pt>
                <c:pt idx="6">
                  <c:v>5.1499134461028813E-4</c:v>
                </c:pt>
                <c:pt idx="7">
                  <c:v>6.0082323537866958E-4</c:v>
                </c:pt>
                <c:pt idx="8">
                  <c:v>6.8665512614705091E-4</c:v>
                </c:pt>
                <c:pt idx="9">
                  <c:v>7.7248701691543236E-4</c:v>
                </c:pt>
                <c:pt idx="10">
                  <c:v>8.583189076838138E-4</c:v>
                </c:pt>
                <c:pt idx="11">
                  <c:v>9.4415079845219514E-4</c:v>
                </c:pt>
                <c:pt idx="12">
                  <c:v>1.0299826892205765E-3</c:v>
                </c:pt>
                <c:pt idx="13">
                  <c:v>1.115814579988958E-3</c:v>
                </c:pt>
                <c:pt idx="14">
                  <c:v>1.2016464707573394E-3</c:v>
                </c:pt>
                <c:pt idx="15">
                  <c:v>1.2874783615257207E-3</c:v>
                </c:pt>
                <c:pt idx="16">
                  <c:v>1.373310252294102E-3</c:v>
                </c:pt>
                <c:pt idx="17">
                  <c:v>1.4591421430624836E-3</c:v>
                </c:pt>
                <c:pt idx="18">
                  <c:v>1.5449740338308649E-3</c:v>
                </c:pt>
                <c:pt idx="19">
                  <c:v>1.6308059245992463E-3</c:v>
                </c:pt>
                <c:pt idx="20">
                  <c:v>1.7166378153676276E-3</c:v>
                </c:pt>
                <c:pt idx="21">
                  <c:v>1.8024697061360087E-3</c:v>
                </c:pt>
                <c:pt idx="22">
                  <c:v>2.0509812872286531E-3</c:v>
                </c:pt>
                <c:pt idx="23">
                  <c:v>2.4112654440981655E-3</c:v>
                </c:pt>
                <c:pt idx="24">
                  <c:v>2.8101879753371682E-3</c:v>
                </c:pt>
                <c:pt idx="25">
                  <c:v>3.2486462386067745E-3</c:v>
                </c:pt>
                <c:pt idx="26">
                  <c:v>3.7272353947805253E-3</c:v>
                </c:pt>
                <c:pt idx="27">
                  <c:v>4.2462432369001768E-3</c:v>
                </c:pt>
                <c:pt idx="28">
                  <c:v>4.8056516175059849E-3</c:v>
                </c:pt>
                <c:pt idx="29">
                  <c:v>5.4051441888336126E-3</c:v>
                </c:pt>
                <c:pt idx="30">
                  <c:v>6.0441199495141788E-3</c:v>
                </c:pt>
                <c:pt idx="31">
                  <c:v>6.7217119064431679E-3</c:v>
                </c:pt>
                <c:pt idx="32">
                  <c:v>7.4368100198631886E-3</c:v>
                </c:pt>
                <c:pt idx="33">
                  <c:v>8.1880875080935535E-3</c:v>
                </c:pt>
                <c:pt idx="34">
                  <c:v>8.9740295465538609E-3</c:v>
                </c:pt>
                <c:pt idx="35">
                  <c:v>9.7929634010885131E-3</c:v>
                </c:pt>
                <c:pt idx="36">
                  <c:v>1.0643089082559679E-2</c:v>
                </c:pt>
                <c:pt idx="37">
                  <c:v>1.1522509690646041E-2</c:v>
                </c:pt>
                <c:pt idx="38">
                  <c:v>1.2429260721011354E-2</c:v>
                </c:pt>
                <c:pt idx="39">
                  <c:v>1.3361337732423711E-2</c:v>
                </c:pt>
                <c:pt idx="40">
                  <c:v>1.4316721900364723E-2</c:v>
                </c:pt>
                <c:pt idx="41">
                  <c:v>1.5293403113497053E-2</c:v>
                </c:pt>
                <c:pt idx="42">
                  <c:v>1.628940039273645E-2</c:v>
                </c:pt>
                <c:pt idx="43">
                  <c:v>1.7302779524809905E-2</c:v>
                </c:pt>
                <c:pt idx="44">
                  <c:v>1.8331667899837992E-2</c:v>
                </c:pt>
                <c:pt idx="45">
                  <c:v>1.9374266623862782E-2</c:v>
                </c:pt>
                <c:pt idx="46">
                  <c:v>2.0428860041813164E-2</c:v>
                </c:pt>
                <c:pt idx="47">
                  <c:v>2.1493822854621886E-2</c:v>
                </c:pt>
                <c:pt idx="48">
                  <c:v>2.2567625047299582E-2</c:v>
                </c:pt>
                <c:pt idx="49">
                  <c:v>2.3648834864444881E-2</c:v>
                </c:pt>
                <c:pt idx="50">
                  <c:v>2.473612007792108E-2</c:v>
                </c:pt>
                <c:pt idx="51">
                  <c:v>1</c:v>
                </c:pt>
              </c:numCache>
            </c:numRef>
          </c:xVal>
          <c:yVal>
            <c:numRef>
              <c:f>'Branson - absolute'!$A$12:$A$63</c:f>
              <c:numCache>
                <c:formatCode>0.0</c:formatCode>
                <c:ptCount val="52"/>
                <c:pt idx="0">
                  <c:v>0</c:v>
                </c:pt>
                <c:pt idx="1">
                  <c:v>0.20440000000000003</c:v>
                </c:pt>
                <c:pt idx="2">
                  <c:v>0.40880000000000005</c:v>
                </c:pt>
                <c:pt idx="3">
                  <c:v>0.61320000000000008</c:v>
                </c:pt>
                <c:pt idx="4">
                  <c:v>0.8176000000000001</c:v>
                </c:pt>
                <c:pt idx="5">
                  <c:v>1.0220000000000002</c:v>
                </c:pt>
                <c:pt idx="6">
                  <c:v>1.2264000000000004</c:v>
                </c:pt>
                <c:pt idx="7">
                  <c:v>1.4308000000000005</c:v>
                </c:pt>
                <c:pt idx="8">
                  <c:v>1.6352000000000007</c:v>
                </c:pt>
                <c:pt idx="9">
                  <c:v>1.8396000000000008</c:v>
                </c:pt>
                <c:pt idx="10">
                  <c:v>2.0440000000000009</c:v>
                </c:pt>
                <c:pt idx="11">
                  <c:v>2.2484000000000011</c:v>
                </c:pt>
                <c:pt idx="12">
                  <c:v>2.4528000000000012</c:v>
                </c:pt>
                <c:pt idx="13">
                  <c:v>2.6572000000000013</c:v>
                </c:pt>
                <c:pt idx="14">
                  <c:v>2.8616000000000015</c:v>
                </c:pt>
                <c:pt idx="15">
                  <c:v>3.0660000000000016</c:v>
                </c:pt>
                <c:pt idx="16">
                  <c:v>3.2704000000000018</c:v>
                </c:pt>
                <c:pt idx="17">
                  <c:v>3.4748000000000019</c:v>
                </c:pt>
                <c:pt idx="18">
                  <c:v>3.679200000000002</c:v>
                </c:pt>
                <c:pt idx="19">
                  <c:v>3.8836000000000022</c:v>
                </c:pt>
                <c:pt idx="20">
                  <c:v>4.0880000000000019</c:v>
                </c:pt>
                <c:pt idx="21">
                  <c:v>4.2924000000000015</c:v>
                </c:pt>
                <c:pt idx="22">
                  <c:v>4.4968000000000012</c:v>
                </c:pt>
                <c:pt idx="23">
                  <c:v>4.7012000000000009</c:v>
                </c:pt>
                <c:pt idx="24">
                  <c:v>4.9056000000000006</c:v>
                </c:pt>
                <c:pt idx="25">
                  <c:v>5.1100000000000003</c:v>
                </c:pt>
                <c:pt idx="26">
                  <c:v>5.3144</c:v>
                </c:pt>
                <c:pt idx="27">
                  <c:v>5.5187999999999997</c:v>
                </c:pt>
                <c:pt idx="28">
                  <c:v>5.7231999999999994</c:v>
                </c:pt>
                <c:pt idx="29">
                  <c:v>5.9275999999999991</c:v>
                </c:pt>
                <c:pt idx="30">
                  <c:v>6.1319999999999988</c:v>
                </c:pt>
                <c:pt idx="31">
                  <c:v>6.3363999999999985</c:v>
                </c:pt>
                <c:pt idx="32">
                  <c:v>6.5407999999999982</c:v>
                </c:pt>
                <c:pt idx="33">
                  <c:v>6.7451999999999979</c:v>
                </c:pt>
                <c:pt idx="34">
                  <c:v>6.9495999999999976</c:v>
                </c:pt>
                <c:pt idx="35">
                  <c:v>7.1539999999999973</c:v>
                </c:pt>
                <c:pt idx="36">
                  <c:v>7.3583999999999969</c:v>
                </c:pt>
                <c:pt idx="37">
                  <c:v>7.5627999999999966</c:v>
                </c:pt>
                <c:pt idx="38">
                  <c:v>7.7671999999999963</c:v>
                </c:pt>
                <c:pt idx="39">
                  <c:v>7.971599999999996</c:v>
                </c:pt>
                <c:pt idx="40">
                  <c:v>8.1759999999999966</c:v>
                </c:pt>
                <c:pt idx="41">
                  <c:v>8.3803999999999963</c:v>
                </c:pt>
                <c:pt idx="42">
                  <c:v>8.584799999999996</c:v>
                </c:pt>
                <c:pt idx="43">
                  <c:v>8.7891999999999957</c:v>
                </c:pt>
                <c:pt idx="44">
                  <c:v>8.9935999999999954</c:v>
                </c:pt>
                <c:pt idx="45">
                  <c:v>9.1979999999999951</c:v>
                </c:pt>
                <c:pt idx="46">
                  <c:v>9.4023999999999948</c:v>
                </c:pt>
                <c:pt idx="47">
                  <c:v>9.6067999999999945</c:v>
                </c:pt>
                <c:pt idx="48">
                  <c:v>9.8111999999999941</c:v>
                </c:pt>
                <c:pt idx="49">
                  <c:v>10.015599999999994</c:v>
                </c:pt>
                <c:pt idx="50">
                  <c:v>10.219999999999994</c:v>
                </c:pt>
                <c:pt idx="51">
                  <c:v>10.220000000000001</c:v>
                </c:pt>
              </c:numCache>
            </c:numRef>
          </c:yVal>
          <c:smooth val="0"/>
        </c:ser>
        <c:ser>
          <c:idx val="1"/>
          <c:order val="1"/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'Branson - absolute'!$E$12:$E$64</c:f>
              <c:numCache>
                <c:formatCode>0.00E+00</c:formatCode>
                <c:ptCount val="53"/>
                <c:pt idx="0">
                  <c:v>0</c:v>
                </c:pt>
                <c:pt idx="1">
                  <c:v>8.5831890768381351E-5</c:v>
                </c:pt>
                <c:pt idx="2">
                  <c:v>1.716637815367627E-4</c:v>
                </c:pt>
                <c:pt idx="3">
                  <c:v>2.5749567230514407E-4</c:v>
                </c:pt>
                <c:pt idx="4">
                  <c:v>3.433275630735254E-4</c:v>
                </c:pt>
                <c:pt idx="5">
                  <c:v>4.2915945384190679E-4</c:v>
                </c:pt>
                <c:pt idx="6">
                  <c:v>5.1499134461028813E-4</c:v>
                </c:pt>
                <c:pt idx="7">
                  <c:v>6.0082323537866958E-4</c:v>
                </c:pt>
                <c:pt idx="8">
                  <c:v>6.8665512614705091E-4</c:v>
                </c:pt>
                <c:pt idx="9">
                  <c:v>7.7248701691543236E-4</c:v>
                </c:pt>
                <c:pt idx="10">
                  <c:v>8.583189076838138E-4</c:v>
                </c:pt>
                <c:pt idx="11">
                  <c:v>9.4415079845219514E-4</c:v>
                </c:pt>
                <c:pt idx="12">
                  <c:v>1.0299826892205765E-3</c:v>
                </c:pt>
                <c:pt idx="13">
                  <c:v>1.115814579988958E-3</c:v>
                </c:pt>
                <c:pt idx="14">
                  <c:v>1.2016464707573394E-3</c:v>
                </c:pt>
                <c:pt idx="15">
                  <c:v>1.2874783615257207E-3</c:v>
                </c:pt>
                <c:pt idx="16">
                  <c:v>1.373310252294102E-3</c:v>
                </c:pt>
                <c:pt idx="17">
                  <c:v>1.4591421430624836E-3</c:v>
                </c:pt>
                <c:pt idx="18">
                  <c:v>1.5449740338308649E-3</c:v>
                </c:pt>
                <c:pt idx="19">
                  <c:v>1.6308059245992463E-3</c:v>
                </c:pt>
                <c:pt idx="20">
                  <c:v>1.7166378153676276E-3</c:v>
                </c:pt>
                <c:pt idx="21">
                  <c:v>1.8024697061360087E-3</c:v>
                </c:pt>
                <c:pt idx="22">
                  <c:v>1.8883015969043898E-3</c:v>
                </c:pt>
                <c:pt idx="23">
                  <c:v>1.974133487672771E-3</c:v>
                </c:pt>
                <c:pt idx="24">
                  <c:v>2.0599653784411525E-3</c:v>
                </c:pt>
                <c:pt idx="25">
                  <c:v>2.1457972692095336E-3</c:v>
                </c:pt>
                <c:pt idx="26">
                  <c:v>2.2316291599779148E-3</c:v>
                </c:pt>
                <c:pt idx="27">
                  <c:v>2.3174610507462959E-3</c:v>
                </c:pt>
                <c:pt idx="28">
                  <c:v>2.403292941514677E-3</c:v>
                </c:pt>
                <c:pt idx="29">
                  <c:v>2.4891248322830586E-3</c:v>
                </c:pt>
                <c:pt idx="30">
                  <c:v>2.5749567230514397E-3</c:v>
                </c:pt>
                <c:pt idx="31">
                  <c:v>2.6607886138198208E-3</c:v>
                </c:pt>
                <c:pt idx="32">
                  <c:v>2.7466205045882019E-3</c:v>
                </c:pt>
                <c:pt idx="33">
                  <c:v>2.832452395356583E-3</c:v>
                </c:pt>
                <c:pt idx="34">
                  <c:v>2.9182842861249646E-3</c:v>
                </c:pt>
                <c:pt idx="35">
                  <c:v>3.0041161768933457E-3</c:v>
                </c:pt>
                <c:pt idx="36">
                  <c:v>3.0899480676617268E-3</c:v>
                </c:pt>
                <c:pt idx="37">
                  <c:v>3.1757799584301079E-3</c:v>
                </c:pt>
                <c:pt idx="38">
                  <c:v>3.2616118491984891E-3</c:v>
                </c:pt>
                <c:pt idx="39">
                  <c:v>3.3474437399668706E-3</c:v>
                </c:pt>
                <c:pt idx="40">
                  <c:v>3.4332756307352522E-3</c:v>
                </c:pt>
                <c:pt idx="41">
                  <c:v>3.5191075215036333E-3</c:v>
                </c:pt>
                <c:pt idx="42">
                  <c:v>3.6049394122720144E-3</c:v>
                </c:pt>
                <c:pt idx="43">
                  <c:v>3.6907713030403955E-3</c:v>
                </c:pt>
                <c:pt idx="44">
                  <c:v>3.7766031938087767E-3</c:v>
                </c:pt>
                <c:pt idx="45">
                  <c:v>3.8624350845771582E-3</c:v>
                </c:pt>
                <c:pt idx="46">
                  <c:v>3.9482669753455393E-3</c:v>
                </c:pt>
                <c:pt idx="47">
                  <c:v>4.0340988661139209E-3</c:v>
                </c:pt>
                <c:pt idx="48">
                  <c:v>4.1199307568823016E-3</c:v>
                </c:pt>
                <c:pt idx="49">
                  <c:v>4.2057626476506831E-3</c:v>
                </c:pt>
                <c:pt idx="50">
                  <c:v>4.2915945384190638E-3</c:v>
                </c:pt>
                <c:pt idx="51">
                  <c:v>1</c:v>
                </c:pt>
              </c:numCache>
            </c:numRef>
          </c:xVal>
          <c:yVal>
            <c:numRef>
              <c:f>'Branson - absolute'!$A$12:$A$64</c:f>
              <c:numCache>
                <c:formatCode>0.0</c:formatCode>
                <c:ptCount val="53"/>
                <c:pt idx="0">
                  <c:v>0</c:v>
                </c:pt>
                <c:pt idx="1">
                  <c:v>0.20440000000000003</c:v>
                </c:pt>
                <c:pt idx="2">
                  <c:v>0.40880000000000005</c:v>
                </c:pt>
                <c:pt idx="3">
                  <c:v>0.61320000000000008</c:v>
                </c:pt>
                <c:pt idx="4">
                  <c:v>0.8176000000000001</c:v>
                </c:pt>
                <c:pt idx="5">
                  <c:v>1.0220000000000002</c:v>
                </c:pt>
                <c:pt idx="6">
                  <c:v>1.2264000000000004</c:v>
                </c:pt>
                <c:pt idx="7">
                  <c:v>1.4308000000000005</c:v>
                </c:pt>
                <c:pt idx="8">
                  <c:v>1.6352000000000007</c:v>
                </c:pt>
                <c:pt idx="9">
                  <c:v>1.8396000000000008</c:v>
                </c:pt>
                <c:pt idx="10">
                  <c:v>2.0440000000000009</c:v>
                </c:pt>
                <c:pt idx="11">
                  <c:v>2.2484000000000011</c:v>
                </c:pt>
                <c:pt idx="12">
                  <c:v>2.4528000000000012</c:v>
                </c:pt>
                <c:pt idx="13">
                  <c:v>2.6572000000000013</c:v>
                </c:pt>
                <c:pt idx="14">
                  <c:v>2.8616000000000015</c:v>
                </c:pt>
                <c:pt idx="15">
                  <c:v>3.0660000000000016</c:v>
                </c:pt>
                <c:pt idx="16">
                  <c:v>3.2704000000000018</c:v>
                </c:pt>
                <c:pt idx="17">
                  <c:v>3.4748000000000019</c:v>
                </c:pt>
                <c:pt idx="18">
                  <c:v>3.679200000000002</c:v>
                </c:pt>
                <c:pt idx="19">
                  <c:v>3.8836000000000022</c:v>
                </c:pt>
                <c:pt idx="20">
                  <c:v>4.0880000000000019</c:v>
                </c:pt>
                <c:pt idx="21">
                  <c:v>4.2924000000000015</c:v>
                </c:pt>
                <c:pt idx="22">
                  <c:v>4.4968000000000012</c:v>
                </c:pt>
                <c:pt idx="23">
                  <c:v>4.7012000000000009</c:v>
                </c:pt>
                <c:pt idx="24">
                  <c:v>4.9056000000000006</c:v>
                </c:pt>
                <c:pt idx="25">
                  <c:v>5.1100000000000003</c:v>
                </c:pt>
                <c:pt idx="26">
                  <c:v>5.3144</c:v>
                </c:pt>
                <c:pt idx="27">
                  <c:v>5.5187999999999997</c:v>
                </c:pt>
                <c:pt idx="28">
                  <c:v>5.7231999999999994</c:v>
                </c:pt>
                <c:pt idx="29">
                  <c:v>5.9275999999999991</c:v>
                </c:pt>
                <c:pt idx="30">
                  <c:v>6.1319999999999988</c:v>
                </c:pt>
                <c:pt idx="31">
                  <c:v>6.3363999999999985</c:v>
                </c:pt>
                <c:pt idx="32">
                  <c:v>6.5407999999999982</c:v>
                </c:pt>
                <c:pt idx="33">
                  <c:v>6.7451999999999979</c:v>
                </c:pt>
                <c:pt idx="34">
                  <c:v>6.9495999999999976</c:v>
                </c:pt>
                <c:pt idx="35">
                  <c:v>7.1539999999999973</c:v>
                </c:pt>
                <c:pt idx="36">
                  <c:v>7.3583999999999969</c:v>
                </c:pt>
                <c:pt idx="37">
                  <c:v>7.5627999999999966</c:v>
                </c:pt>
                <c:pt idx="38">
                  <c:v>7.7671999999999963</c:v>
                </c:pt>
                <c:pt idx="39">
                  <c:v>7.971599999999996</c:v>
                </c:pt>
                <c:pt idx="40">
                  <c:v>8.1759999999999966</c:v>
                </c:pt>
                <c:pt idx="41">
                  <c:v>8.3803999999999963</c:v>
                </c:pt>
                <c:pt idx="42">
                  <c:v>8.584799999999996</c:v>
                </c:pt>
                <c:pt idx="43">
                  <c:v>8.7891999999999957</c:v>
                </c:pt>
                <c:pt idx="44">
                  <c:v>8.9935999999999954</c:v>
                </c:pt>
                <c:pt idx="45">
                  <c:v>9.1979999999999951</c:v>
                </c:pt>
                <c:pt idx="46">
                  <c:v>9.4023999999999948</c:v>
                </c:pt>
                <c:pt idx="47">
                  <c:v>9.6067999999999945</c:v>
                </c:pt>
                <c:pt idx="48">
                  <c:v>9.8111999999999941</c:v>
                </c:pt>
                <c:pt idx="49">
                  <c:v>10.015599999999994</c:v>
                </c:pt>
                <c:pt idx="50">
                  <c:v>10.219999999999994</c:v>
                </c:pt>
                <c:pt idx="51">
                  <c:v>10.220000000000001</c:v>
                </c:pt>
              </c:numCache>
            </c:numRef>
          </c:yVal>
          <c:smooth val="0"/>
        </c:ser>
        <c:ser>
          <c:idx val="2"/>
          <c:order val="2"/>
          <c:spPr>
            <a:ln w="952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'Branson - absolute'!$F$12:$F$62</c:f>
              <c:numCache>
                <c:formatCode>0.00E+00</c:formatCode>
                <c:ptCount val="51"/>
                <c:pt idx="0">
                  <c:v>0</c:v>
                </c:pt>
                <c:pt idx="1">
                  <c:v>8.2594198198981267E-4</c:v>
                </c:pt>
                <c:pt idx="2">
                  <c:v>1.6518839639796253E-3</c:v>
                </c:pt>
                <c:pt idx="3">
                  <c:v>2.4778259459694381E-3</c:v>
                </c:pt>
                <c:pt idx="4">
                  <c:v>3.3037679279592507E-3</c:v>
                </c:pt>
                <c:pt idx="5">
                  <c:v>4.1297099099490637E-3</c:v>
                </c:pt>
                <c:pt idx="6">
                  <c:v>4.9556518919388771E-3</c:v>
                </c:pt>
                <c:pt idx="7">
                  <c:v>5.7815938739286905E-3</c:v>
                </c:pt>
                <c:pt idx="8">
                  <c:v>6.6075358559185031E-3</c:v>
                </c:pt>
                <c:pt idx="9">
                  <c:v>7.4334778379083165E-3</c:v>
                </c:pt>
                <c:pt idx="10">
                  <c:v>8.259419819898129E-3</c:v>
                </c:pt>
                <c:pt idx="11">
                  <c:v>9.0853618018879433E-3</c:v>
                </c:pt>
                <c:pt idx="12">
                  <c:v>9.9113037838777559E-3</c:v>
                </c:pt>
                <c:pt idx="13">
                  <c:v>1.0737245765867568E-2</c:v>
                </c:pt>
                <c:pt idx="14">
                  <c:v>1.1563187747857383E-2</c:v>
                </c:pt>
                <c:pt idx="15">
                  <c:v>1.2389129729847195E-2</c:v>
                </c:pt>
                <c:pt idx="16">
                  <c:v>1.3215071711837008E-2</c:v>
                </c:pt>
                <c:pt idx="17">
                  <c:v>1.4041013693826822E-2</c:v>
                </c:pt>
                <c:pt idx="18">
                  <c:v>1.4866955675816635E-2</c:v>
                </c:pt>
                <c:pt idx="19">
                  <c:v>1.5692897657806449E-2</c:v>
                </c:pt>
                <c:pt idx="20">
                  <c:v>1.6518839639796258E-2</c:v>
                </c:pt>
                <c:pt idx="21">
                  <c:v>1.7344781621786071E-2</c:v>
                </c:pt>
                <c:pt idx="22">
                  <c:v>1.8170723603775883E-2</c:v>
                </c:pt>
                <c:pt idx="23">
                  <c:v>1.8996665585765692E-2</c:v>
                </c:pt>
                <c:pt idx="24">
                  <c:v>1.9822607567755505E-2</c:v>
                </c:pt>
                <c:pt idx="25">
                  <c:v>2.0648549549745317E-2</c:v>
                </c:pt>
                <c:pt idx="26">
                  <c:v>2.1474491531735126E-2</c:v>
                </c:pt>
                <c:pt idx="27">
                  <c:v>2.2300433513724939E-2</c:v>
                </c:pt>
                <c:pt idx="28">
                  <c:v>2.3126375495714752E-2</c:v>
                </c:pt>
                <c:pt idx="29">
                  <c:v>2.3952317477704561E-2</c:v>
                </c:pt>
                <c:pt idx="30">
                  <c:v>2.4778259459694373E-2</c:v>
                </c:pt>
                <c:pt idx="31">
                  <c:v>2.5604201441684182E-2</c:v>
                </c:pt>
                <c:pt idx="32">
                  <c:v>2.6430143423673995E-2</c:v>
                </c:pt>
                <c:pt idx="33">
                  <c:v>2.7256085405663807E-2</c:v>
                </c:pt>
                <c:pt idx="34">
                  <c:v>2.8082027387653617E-2</c:v>
                </c:pt>
                <c:pt idx="35">
                  <c:v>2.8907969369643429E-2</c:v>
                </c:pt>
                <c:pt idx="36">
                  <c:v>2.9733911351633242E-2</c:v>
                </c:pt>
                <c:pt idx="37">
                  <c:v>3.0559853333623051E-2</c:v>
                </c:pt>
                <c:pt idx="38">
                  <c:v>3.1385795315612863E-2</c:v>
                </c:pt>
                <c:pt idx="39">
                  <c:v>3.2211737297602676E-2</c:v>
                </c:pt>
                <c:pt idx="40">
                  <c:v>3.3037679279592488E-2</c:v>
                </c:pt>
                <c:pt idx="41">
                  <c:v>3.3863621261582301E-2</c:v>
                </c:pt>
                <c:pt idx="42">
                  <c:v>3.4689563243572114E-2</c:v>
                </c:pt>
                <c:pt idx="43">
                  <c:v>3.5515505225561926E-2</c:v>
                </c:pt>
                <c:pt idx="44">
                  <c:v>3.6341447207551732E-2</c:v>
                </c:pt>
                <c:pt idx="45">
                  <c:v>3.7167389189541544E-2</c:v>
                </c:pt>
                <c:pt idx="46">
                  <c:v>3.7993331171531357E-2</c:v>
                </c:pt>
                <c:pt idx="47">
                  <c:v>3.8819273153521169E-2</c:v>
                </c:pt>
                <c:pt idx="48">
                  <c:v>3.9645215135510982E-2</c:v>
                </c:pt>
                <c:pt idx="49">
                  <c:v>4.0471157117500794E-2</c:v>
                </c:pt>
                <c:pt idx="50">
                  <c:v>4.12970990994906E-2</c:v>
                </c:pt>
              </c:numCache>
            </c:numRef>
          </c:xVal>
          <c:yVal>
            <c:numRef>
              <c:f>'Branson - absolute'!$A$12:$A$62</c:f>
              <c:numCache>
                <c:formatCode>0.0</c:formatCode>
                <c:ptCount val="51"/>
                <c:pt idx="0">
                  <c:v>0</c:v>
                </c:pt>
                <c:pt idx="1">
                  <c:v>0.20440000000000003</c:v>
                </c:pt>
                <c:pt idx="2">
                  <c:v>0.40880000000000005</c:v>
                </c:pt>
                <c:pt idx="3">
                  <c:v>0.61320000000000008</c:v>
                </c:pt>
                <c:pt idx="4">
                  <c:v>0.8176000000000001</c:v>
                </c:pt>
                <c:pt idx="5">
                  <c:v>1.0220000000000002</c:v>
                </c:pt>
                <c:pt idx="6">
                  <c:v>1.2264000000000004</c:v>
                </c:pt>
                <c:pt idx="7">
                  <c:v>1.4308000000000005</c:v>
                </c:pt>
                <c:pt idx="8">
                  <c:v>1.6352000000000007</c:v>
                </c:pt>
                <c:pt idx="9">
                  <c:v>1.8396000000000008</c:v>
                </c:pt>
                <c:pt idx="10">
                  <c:v>2.0440000000000009</c:v>
                </c:pt>
                <c:pt idx="11">
                  <c:v>2.2484000000000011</c:v>
                </c:pt>
                <c:pt idx="12">
                  <c:v>2.4528000000000012</c:v>
                </c:pt>
                <c:pt idx="13">
                  <c:v>2.6572000000000013</c:v>
                </c:pt>
                <c:pt idx="14">
                  <c:v>2.8616000000000015</c:v>
                </c:pt>
                <c:pt idx="15">
                  <c:v>3.0660000000000016</c:v>
                </c:pt>
                <c:pt idx="16">
                  <c:v>3.2704000000000018</c:v>
                </c:pt>
                <c:pt idx="17">
                  <c:v>3.4748000000000019</c:v>
                </c:pt>
                <c:pt idx="18">
                  <c:v>3.679200000000002</c:v>
                </c:pt>
                <c:pt idx="19">
                  <c:v>3.8836000000000022</c:v>
                </c:pt>
                <c:pt idx="20">
                  <c:v>4.0880000000000019</c:v>
                </c:pt>
                <c:pt idx="21">
                  <c:v>4.2924000000000015</c:v>
                </c:pt>
                <c:pt idx="22">
                  <c:v>4.4968000000000012</c:v>
                </c:pt>
                <c:pt idx="23">
                  <c:v>4.7012000000000009</c:v>
                </c:pt>
                <c:pt idx="24">
                  <c:v>4.9056000000000006</c:v>
                </c:pt>
                <c:pt idx="25">
                  <c:v>5.1100000000000003</c:v>
                </c:pt>
                <c:pt idx="26">
                  <c:v>5.3144</c:v>
                </c:pt>
                <c:pt idx="27">
                  <c:v>5.5187999999999997</c:v>
                </c:pt>
                <c:pt idx="28">
                  <c:v>5.7231999999999994</c:v>
                </c:pt>
                <c:pt idx="29">
                  <c:v>5.9275999999999991</c:v>
                </c:pt>
                <c:pt idx="30">
                  <c:v>6.1319999999999988</c:v>
                </c:pt>
                <c:pt idx="31">
                  <c:v>6.3363999999999985</c:v>
                </c:pt>
                <c:pt idx="32">
                  <c:v>6.5407999999999982</c:v>
                </c:pt>
                <c:pt idx="33">
                  <c:v>6.7451999999999979</c:v>
                </c:pt>
                <c:pt idx="34">
                  <c:v>6.9495999999999976</c:v>
                </c:pt>
                <c:pt idx="35">
                  <c:v>7.1539999999999973</c:v>
                </c:pt>
                <c:pt idx="36">
                  <c:v>7.3583999999999969</c:v>
                </c:pt>
                <c:pt idx="37">
                  <c:v>7.5627999999999966</c:v>
                </c:pt>
                <c:pt idx="38">
                  <c:v>7.7671999999999963</c:v>
                </c:pt>
                <c:pt idx="39">
                  <c:v>7.971599999999996</c:v>
                </c:pt>
                <c:pt idx="40">
                  <c:v>8.1759999999999966</c:v>
                </c:pt>
                <c:pt idx="41">
                  <c:v>8.3803999999999963</c:v>
                </c:pt>
                <c:pt idx="42">
                  <c:v>8.584799999999996</c:v>
                </c:pt>
                <c:pt idx="43">
                  <c:v>8.7891999999999957</c:v>
                </c:pt>
                <c:pt idx="44">
                  <c:v>8.9935999999999954</c:v>
                </c:pt>
                <c:pt idx="45">
                  <c:v>9.1979999999999951</c:v>
                </c:pt>
                <c:pt idx="46">
                  <c:v>9.4023999999999948</c:v>
                </c:pt>
                <c:pt idx="47">
                  <c:v>9.6067999999999945</c:v>
                </c:pt>
                <c:pt idx="48">
                  <c:v>9.8111999999999941</c:v>
                </c:pt>
                <c:pt idx="49">
                  <c:v>10.015599999999994</c:v>
                </c:pt>
                <c:pt idx="50">
                  <c:v>10.219999999999994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758592"/>
        <c:axId val="93842048"/>
      </c:scatterChart>
      <c:valAx>
        <c:axId val="93758592"/>
        <c:scaling>
          <c:orientation val="minMax"/>
          <c:max val="8.0000000000000016E-2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l-GR" sz="1200" b="1" i="0" u="none" strike="noStrike" baseline="0">
                    <a:effectLst/>
                  </a:rPr>
                  <a:t>φ</a:t>
                </a:r>
                <a:r>
                  <a:rPr lang="es-ES" sz="1200" b="1" i="0" u="none" strike="noStrike" baseline="0">
                    <a:effectLst/>
                  </a:rPr>
                  <a:t> [1/m]</a:t>
                </a:r>
                <a:endParaRPr lang="en-US" sz="1200"/>
              </a:p>
            </c:rich>
          </c:tx>
          <c:layout>
            <c:manualLayout>
              <c:xMode val="edge"/>
              <c:yMode val="edge"/>
              <c:x val="0.47768260217472813"/>
              <c:y val="0.90094018362307426"/>
            </c:manualLayout>
          </c:layout>
          <c:overlay val="0"/>
        </c:title>
        <c:numFmt formatCode="#,##0.00" sourceLinked="0"/>
        <c:majorTickMark val="in"/>
        <c:minorTickMark val="none"/>
        <c:tickLblPos val="nextTo"/>
        <c:crossAx val="93842048"/>
        <c:crosses val="autoZero"/>
        <c:crossBetween val="midCat"/>
      </c:valAx>
      <c:valAx>
        <c:axId val="93842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M [kNm]</a:t>
                </a:r>
              </a:p>
            </c:rich>
          </c:tx>
          <c:layout>
            <c:manualLayout>
              <c:xMode val="edge"/>
              <c:yMode val="edge"/>
              <c:x val="1.6666666666666666E-2"/>
              <c:y val="0.33641352274566516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93758592"/>
        <c:crosses val="autoZero"/>
        <c:crossBetween val="midCat"/>
      </c:valAx>
      <c:spPr>
        <a:ln>
          <a:solidFill>
            <a:sysClr val="windowText" lastClr="000000"/>
          </a:solidFill>
        </a:ln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7</xdr:row>
      <xdr:rowOff>0</xdr:rowOff>
    </xdr:from>
    <xdr:to>
      <xdr:col>21</xdr:col>
      <xdr:colOff>0</xdr:colOff>
      <xdr:row>29</xdr:row>
      <xdr:rowOff>11206</xdr:rowOff>
    </xdr:to>
    <xdr:graphicFrame macro="">
      <xdr:nvGraphicFramePr>
        <xdr:cNvPr id="8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9</xdr:row>
      <xdr:rowOff>0</xdr:rowOff>
    </xdr:from>
    <xdr:to>
      <xdr:col>14</xdr:col>
      <xdr:colOff>0</xdr:colOff>
      <xdr:row>26</xdr:row>
      <xdr:rowOff>178173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2"/>
  <sheetViews>
    <sheetView zoomScale="85" zoomScaleNormal="85" workbookViewId="0">
      <selection activeCell="T30" sqref="T30"/>
    </sheetView>
  </sheetViews>
  <sheetFormatPr baseColWidth="10" defaultRowHeight="15" x14ac:dyDescent="0.25"/>
  <cols>
    <col min="4" max="4" width="12.7109375" bestFit="1" customWidth="1"/>
    <col min="7" max="7" width="15.5703125" bestFit="1" customWidth="1"/>
    <col min="8" max="8" width="14.5703125" bestFit="1" customWidth="1"/>
    <col min="9" max="9" width="17.140625" bestFit="1" customWidth="1"/>
    <col min="10" max="10" width="16.28515625" bestFit="1" customWidth="1"/>
    <col min="11" max="11" width="5.5703125" customWidth="1"/>
  </cols>
  <sheetData>
    <row r="1" spans="1:10" x14ac:dyDescent="0.25">
      <c r="A1" t="s">
        <v>13</v>
      </c>
      <c r="B1" s="9">
        <v>0.3</v>
      </c>
    </row>
    <row r="2" spans="1:10" x14ac:dyDescent="0.25">
      <c r="A2" t="s">
        <v>23</v>
      </c>
      <c r="B2" s="10">
        <v>0.25</v>
      </c>
    </row>
    <row r="3" spans="1:10" x14ac:dyDescent="0.25">
      <c r="A3" t="s">
        <v>4</v>
      </c>
      <c r="B3" s="6">
        <v>1</v>
      </c>
      <c r="C3" t="s">
        <v>5</v>
      </c>
    </row>
    <row r="4" spans="1:10" x14ac:dyDescent="0.25">
      <c r="A4" t="s">
        <v>21</v>
      </c>
      <c r="B4" s="8">
        <v>0.5</v>
      </c>
      <c r="C4" s="3" t="s">
        <v>6</v>
      </c>
    </row>
    <row r="7" spans="1:10" x14ac:dyDescent="0.25">
      <c r="C7" t="s">
        <v>1</v>
      </c>
      <c r="E7" t="s">
        <v>0</v>
      </c>
    </row>
    <row r="8" spans="1:10" x14ac:dyDescent="0.25">
      <c r="A8" t="s">
        <v>18</v>
      </c>
      <c r="B8" s="3" t="s">
        <v>24</v>
      </c>
      <c r="C8" t="s">
        <v>25</v>
      </c>
      <c r="D8" s="3" t="s">
        <v>26</v>
      </c>
      <c r="E8" s="3" t="s">
        <v>3</v>
      </c>
      <c r="F8" s="3" t="s">
        <v>22</v>
      </c>
      <c r="G8" t="s">
        <v>27</v>
      </c>
      <c r="H8" t="s">
        <v>28</v>
      </c>
      <c r="I8" s="3" t="s">
        <v>29</v>
      </c>
      <c r="J8" s="3" t="s">
        <v>30</v>
      </c>
    </row>
    <row r="9" spans="1:10" x14ac:dyDescent="0.25">
      <c r="A9" s="4">
        <v>1E-99</v>
      </c>
      <c r="B9" s="1">
        <f>A9/$B$2</f>
        <v>4.0000000000000001E-99</v>
      </c>
      <c r="C9" s="4">
        <f>MIN(1,($B$1/A9)^3+(1-($B$1/A9)^3)*$B$2)</f>
        <v>1</v>
      </c>
      <c r="D9" s="4">
        <f t="shared" ref="D9:D40" si="0">A9/C9</f>
        <v>1E-99</v>
      </c>
      <c r="E9" s="4">
        <f>IF(A9&gt;$B$1,1-$B$3*($B$1/A9)^2,0)</f>
        <v>0</v>
      </c>
      <c r="F9" s="4">
        <f>IF(A9&gt;$B$1,1-$B$4*($B$1/A9)^2,0)</f>
        <v>0</v>
      </c>
      <c r="G9" s="4">
        <f>1/(E9/$B$2+(1-E9))</f>
        <v>1</v>
      </c>
      <c r="H9" s="4">
        <f>1/(F9/$B$2+(1-F9))</f>
        <v>1</v>
      </c>
      <c r="I9" s="4">
        <f>A9/G9</f>
        <v>1E-99</v>
      </c>
      <c r="J9" s="4">
        <f>A9/H9</f>
        <v>1E-99</v>
      </c>
    </row>
    <row r="10" spans="1:10" x14ac:dyDescent="0.25">
      <c r="A10" s="4">
        <v>0.02</v>
      </c>
      <c r="B10" s="1">
        <f t="shared" ref="B10:B59" si="1">A10/$B$2</f>
        <v>0.08</v>
      </c>
      <c r="C10" s="4">
        <f t="shared" ref="C10:C59" si="2">MIN(1,($B$1/A10)^3+(1-($B$1/A10)^3)*$B$2)</f>
        <v>1</v>
      </c>
      <c r="D10" s="4">
        <f t="shared" si="0"/>
        <v>0.02</v>
      </c>
      <c r="E10" s="4">
        <f t="shared" ref="E10:E59" si="3">IF(A10&gt;$B$1,1-$B$3*($B$1/A10)^2,0)</f>
        <v>0</v>
      </c>
      <c r="F10" s="4">
        <f t="shared" ref="F10:F59" si="4">IF(A10&gt;$B$1,1-$B$4*($B$1/A10)^2,0)</f>
        <v>0</v>
      </c>
      <c r="G10" s="4">
        <f t="shared" ref="G10:G59" si="5">1/(E10/$B$2+(1-E10))</f>
        <v>1</v>
      </c>
      <c r="H10" s="4">
        <f t="shared" ref="H10:H59" si="6">1/(F10/$B$2+(1-F10))</f>
        <v>1</v>
      </c>
      <c r="I10" s="4">
        <f t="shared" ref="I10:I59" si="7">A10/G10</f>
        <v>0.02</v>
      </c>
      <c r="J10" s="4">
        <f t="shared" ref="J10:J59" si="8">A10/H10</f>
        <v>0.02</v>
      </c>
    </row>
    <row r="11" spans="1:10" x14ac:dyDescent="0.25">
      <c r="A11" s="4">
        <v>0.04</v>
      </c>
      <c r="B11" s="1">
        <f t="shared" si="1"/>
        <v>0.16</v>
      </c>
      <c r="C11" s="4">
        <f t="shared" si="2"/>
        <v>1</v>
      </c>
      <c r="D11" s="4">
        <f t="shared" si="0"/>
        <v>0.04</v>
      </c>
      <c r="E11" s="4">
        <f t="shared" si="3"/>
        <v>0</v>
      </c>
      <c r="F11" s="4">
        <f t="shared" si="4"/>
        <v>0</v>
      </c>
      <c r="G11" s="4">
        <f t="shared" si="5"/>
        <v>1</v>
      </c>
      <c r="H11" s="4">
        <f t="shared" si="6"/>
        <v>1</v>
      </c>
      <c r="I11" s="4">
        <f t="shared" si="7"/>
        <v>0.04</v>
      </c>
      <c r="J11" s="4">
        <f t="shared" si="8"/>
        <v>0.04</v>
      </c>
    </row>
    <row r="12" spans="1:10" x14ac:dyDescent="0.25">
      <c r="A12" s="4">
        <v>0.06</v>
      </c>
      <c r="B12" s="1">
        <f t="shared" si="1"/>
        <v>0.24</v>
      </c>
      <c r="C12" s="4">
        <f t="shared" si="2"/>
        <v>1</v>
      </c>
      <c r="D12" s="4">
        <f t="shared" si="0"/>
        <v>0.06</v>
      </c>
      <c r="E12" s="4">
        <f t="shared" si="3"/>
        <v>0</v>
      </c>
      <c r="F12" s="4">
        <f t="shared" si="4"/>
        <v>0</v>
      </c>
      <c r="G12" s="4">
        <f t="shared" si="5"/>
        <v>1</v>
      </c>
      <c r="H12" s="4">
        <f t="shared" si="6"/>
        <v>1</v>
      </c>
      <c r="I12" s="4">
        <f t="shared" si="7"/>
        <v>0.06</v>
      </c>
      <c r="J12" s="4">
        <f t="shared" si="8"/>
        <v>0.06</v>
      </c>
    </row>
    <row r="13" spans="1:10" x14ac:dyDescent="0.25">
      <c r="A13" s="4">
        <v>0.08</v>
      </c>
      <c r="B13" s="1">
        <f t="shared" si="1"/>
        <v>0.32</v>
      </c>
      <c r="C13" s="4">
        <f t="shared" si="2"/>
        <v>1</v>
      </c>
      <c r="D13" s="4">
        <f t="shared" si="0"/>
        <v>0.08</v>
      </c>
      <c r="E13" s="4">
        <f t="shared" si="3"/>
        <v>0</v>
      </c>
      <c r="F13" s="4">
        <f t="shared" si="4"/>
        <v>0</v>
      </c>
      <c r="G13" s="4">
        <f t="shared" si="5"/>
        <v>1</v>
      </c>
      <c r="H13" s="4">
        <f t="shared" si="6"/>
        <v>1</v>
      </c>
      <c r="I13" s="4">
        <f t="shared" si="7"/>
        <v>0.08</v>
      </c>
      <c r="J13" s="4">
        <f t="shared" si="8"/>
        <v>0.08</v>
      </c>
    </row>
    <row r="14" spans="1:10" x14ac:dyDescent="0.25">
      <c r="A14" s="4">
        <v>0.1</v>
      </c>
      <c r="B14" s="1">
        <f t="shared" si="1"/>
        <v>0.4</v>
      </c>
      <c r="C14" s="4">
        <f t="shared" si="2"/>
        <v>1</v>
      </c>
      <c r="D14" s="4">
        <f t="shared" si="0"/>
        <v>0.1</v>
      </c>
      <c r="E14" s="4">
        <f t="shared" si="3"/>
        <v>0</v>
      </c>
      <c r="F14" s="4">
        <f t="shared" si="4"/>
        <v>0</v>
      </c>
      <c r="G14" s="4">
        <f t="shared" si="5"/>
        <v>1</v>
      </c>
      <c r="H14" s="4">
        <f t="shared" si="6"/>
        <v>1</v>
      </c>
      <c r="I14" s="4">
        <f t="shared" si="7"/>
        <v>0.1</v>
      </c>
      <c r="J14" s="4">
        <f t="shared" si="8"/>
        <v>0.1</v>
      </c>
    </row>
    <row r="15" spans="1:10" x14ac:dyDescent="0.25">
      <c r="A15" s="4">
        <v>0.12</v>
      </c>
      <c r="B15" s="1">
        <f t="shared" si="1"/>
        <v>0.48</v>
      </c>
      <c r="C15" s="4">
        <f t="shared" si="2"/>
        <v>1</v>
      </c>
      <c r="D15" s="4">
        <f t="shared" si="0"/>
        <v>0.12</v>
      </c>
      <c r="E15" s="4">
        <f t="shared" si="3"/>
        <v>0</v>
      </c>
      <c r="F15" s="4">
        <f t="shared" si="4"/>
        <v>0</v>
      </c>
      <c r="G15" s="4">
        <f t="shared" si="5"/>
        <v>1</v>
      </c>
      <c r="H15" s="4">
        <f t="shared" si="6"/>
        <v>1</v>
      </c>
      <c r="I15" s="4">
        <f t="shared" si="7"/>
        <v>0.12</v>
      </c>
      <c r="J15" s="4">
        <f t="shared" si="8"/>
        <v>0.12</v>
      </c>
    </row>
    <row r="16" spans="1:10" x14ac:dyDescent="0.25">
      <c r="A16" s="4">
        <v>0.14000000000000001</v>
      </c>
      <c r="B16" s="1">
        <f t="shared" si="1"/>
        <v>0.56000000000000005</v>
      </c>
      <c r="C16" s="4">
        <f t="shared" si="2"/>
        <v>1</v>
      </c>
      <c r="D16" s="4">
        <f t="shared" si="0"/>
        <v>0.14000000000000001</v>
      </c>
      <c r="E16" s="4">
        <f t="shared" si="3"/>
        <v>0</v>
      </c>
      <c r="F16" s="4">
        <f t="shared" si="4"/>
        <v>0</v>
      </c>
      <c r="G16" s="4">
        <f t="shared" si="5"/>
        <v>1</v>
      </c>
      <c r="H16" s="4">
        <f t="shared" si="6"/>
        <v>1</v>
      </c>
      <c r="I16" s="4">
        <f t="shared" si="7"/>
        <v>0.14000000000000001</v>
      </c>
      <c r="J16" s="4">
        <f t="shared" si="8"/>
        <v>0.14000000000000001</v>
      </c>
    </row>
    <row r="17" spans="1:10" x14ac:dyDescent="0.25">
      <c r="A17" s="4">
        <v>0.16</v>
      </c>
      <c r="B17" s="1">
        <f t="shared" si="1"/>
        <v>0.64</v>
      </c>
      <c r="C17" s="4">
        <f t="shared" si="2"/>
        <v>1</v>
      </c>
      <c r="D17" s="4">
        <f t="shared" si="0"/>
        <v>0.16</v>
      </c>
      <c r="E17" s="4">
        <f t="shared" si="3"/>
        <v>0</v>
      </c>
      <c r="F17" s="4">
        <f t="shared" si="4"/>
        <v>0</v>
      </c>
      <c r="G17" s="4">
        <f t="shared" si="5"/>
        <v>1</v>
      </c>
      <c r="H17" s="4">
        <f t="shared" si="6"/>
        <v>1</v>
      </c>
      <c r="I17" s="4">
        <f t="shared" si="7"/>
        <v>0.16</v>
      </c>
      <c r="J17" s="4">
        <f t="shared" si="8"/>
        <v>0.16</v>
      </c>
    </row>
    <row r="18" spans="1:10" x14ac:dyDescent="0.25">
      <c r="A18" s="4">
        <v>0.18</v>
      </c>
      <c r="B18" s="1">
        <f t="shared" si="1"/>
        <v>0.72</v>
      </c>
      <c r="C18" s="4">
        <f t="shared" si="2"/>
        <v>1</v>
      </c>
      <c r="D18" s="4">
        <f t="shared" si="0"/>
        <v>0.18</v>
      </c>
      <c r="E18" s="4">
        <f t="shared" si="3"/>
        <v>0</v>
      </c>
      <c r="F18" s="4">
        <f t="shared" si="4"/>
        <v>0</v>
      </c>
      <c r="G18" s="4">
        <f t="shared" si="5"/>
        <v>1</v>
      </c>
      <c r="H18" s="4">
        <f t="shared" si="6"/>
        <v>1</v>
      </c>
      <c r="I18" s="4">
        <f t="shared" si="7"/>
        <v>0.18</v>
      </c>
      <c r="J18" s="4">
        <f t="shared" si="8"/>
        <v>0.18</v>
      </c>
    </row>
    <row r="19" spans="1:10" x14ac:dyDescent="0.25">
      <c r="A19" s="4">
        <v>0.2</v>
      </c>
      <c r="B19" s="1">
        <f t="shared" si="1"/>
        <v>0.8</v>
      </c>
      <c r="C19" s="4">
        <f t="shared" si="2"/>
        <v>1</v>
      </c>
      <c r="D19" s="4">
        <f t="shared" si="0"/>
        <v>0.2</v>
      </c>
      <c r="E19" s="4">
        <f t="shared" si="3"/>
        <v>0</v>
      </c>
      <c r="F19" s="4">
        <f t="shared" si="4"/>
        <v>0</v>
      </c>
      <c r="G19" s="4">
        <f t="shared" si="5"/>
        <v>1</v>
      </c>
      <c r="H19" s="4">
        <f t="shared" si="6"/>
        <v>1</v>
      </c>
      <c r="I19" s="4">
        <f t="shared" si="7"/>
        <v>0.2</v>
      </c>
      <c r="J19" s="4">
        <f t="shared" si="8"/>
        <v>0.2</v>
      </c>
    </row>
    <row r="20" spans="1:10" x14ac:dyDescent="0.25">
      <c r="A20" s="4">
        <v>0.22</v>
      </c>
      <c r="B20" s="1">
        <f t="shared" si="1"/>
        <v>0.88</v>
      </c>
      <c r="C20" s="4">
        <f t="shared" si="2"/>
        <v>1</v>
      </c>
      <c r="D20" s="4">
        <f t="shared" si="0"/>
        <v>0.22</v>
      </c>
      <c r="E20" s="4">
        <f t="shared" si="3"/>
        <v>0</v>
      </c>
      <c r="F20" s="4">
        <f t="shared" si="4"/>
        <v>0</v>
      </c>
      <c r="G20" s="4">
        <f t="shared" si="5"/>
        <v>1</v>
      </c>
      <c r="H20" s="4">
        <f t="shared" si="6"/>
        <v>1</v>
      </c>
      <c r="I20" s="4">
        <f t="shared" si="7"/>
        <v>0.22</v>
      </c>
      <c r="J20" s="4">
        <f t="shared" si="8"/>
        <v>0.22</v>
      </c>
    </row>
    <row r="21" spans="1:10" x14ac:dyDescent="0.25">
      <c r="A21" s="4">
        <v>0.24</v>
      </c>
      <c r="B21" s="1">
        <f t="shared" si="1"/>
        <v>0.96</v>
      </c>
      <c r="C21" s="4">
        <f t="shared" si="2"/>
        <v>1</v>
      </c>
      <c r="D21" s="4">
        <f t="shared" si="0"/>
        <v>0.24</v>
      </c>
      <c r="E21" s="4">
        <f t="shared" si="3"/>
        <v>0</v>
      </c>
      <c r="F21" s="4">
        <f t="shared" si="4"/>
        <v>0</v>
      </c>
      <c r="G21" s="4">
        <f t="shared" si="5"/>
        <v>1</v>
      </c>
      <c r="H21" s="4">
        <f t="shared" si="6"/>
        <v>1</v>
      </c>
      <c r="I21" s="4">
        <f t="shared" si="7"/>
        <v>0.24</v>
      </c>
      <c r="J21" s="4">
        <f t="shared" si="8"/>
        <v>0.24</v>
      </c>
    </row>
    <row r="22" spans="1:10" x14ac:dyDescent="0.25">
      <c r="A22" s="4">
        <v>0.26</v>
      </c>
      <c r="B22" s="1">
        <f t="shared" si="1"/>
        <v>1.04</v>
      </c>
      <c r="C22" s="4">
        <f t="shared" si="2"/>
        <v>1</v>
      </c>
      <c r="D22" s="4">
        <f t="shared" si="0"/>
        <v>0.26</v>
      </c>
      <c r="E22" s="4">
        <f t="shared" si="3"/>
        <v>0</v>
      </c>
      <c r="F22" s="4">
        <f t="shared" si="4"/>
        <v>0</v>
      </c>
      <c r="G22" s="4">
        <f t="shared" si="5"/>
        <v>1</v>
      </c>
      <c r="H22" s="4">
        <f t="shared" si="6"/>
        <v>1</v>
      </c>
      <c r="I22" s="4">
        <f t="shared" si="7"/>
        <v>0.26</v>
      </c>
      <c r="J22" s="4">
        <f t="shared" si="8"/>
        <v>0.26</v>
      </c>
    </row>
    <row r="23" spans="1:10" x14ac:dyDescent="0.25">
      <c r="A23" s="4">
        <v>0.28000000000000003</v>
      </c>
      <c r="B23" s="1">
        <f t="shared" si="1"/>
        <v>1.1200000000000001</v>
      </c>
      <c r="C23" s="4">
        <f t="shared" si="2"/>
        <v>1</v>
      </c>
      <c r="D23" s="4">
        <f t="shared" si="0"/>
        <v>0.28000000000000003</v>
      </c>
      <c r="E23" s="4">
        <f t="shared" si="3"/>
        <v>0</v>
      </c>
      <c r="F23" s="4">
        <f t="shared" si="4"/>
        <v>0</v>
      </c>
      <c r="G23" s="4">
        <f t="shared" si="5"/>
        <v>1</v>
      </c>
      <c r="H23" s="4">
        <f t="shared" si="6"/>
        <v>1</v>
      </c>
      <c r="I23" s="4">
        <f t="shared" si="7"/>
        <v>0.28000000000000003</v>
      </c>
      <c r="J23" s="4">
        <f t="shared" si="8"/>
        <v>0.28000000000000003</v>
      </c>
    </row>
    <row r="24" spans="1:10" x14ac:dyDescent="0.25">
      <c r="A24" s="4">
        <v>0.3</v>
      </c>
      <c r="B24" s="1">
        <f t="shared" si="1"/>
        <v>1.2</v>
      </c>
      <c r="C24" s="4">
        <f t="shared" si="2"/>
        <v>1</v>
      </c>
      <c r="D24" s="4">
        <f t="shared" si="0"/>
        <v>0.3</v>
      </c>
      <c r="E24" s="4">
        <f t="shared" si="3"/>
        <v>0</v>
      </c>
      <c r="F24" s="4">
        <f t="shared" si="4"/>
        <v>0</v>
      </c>
      <c r="G24" s="4">
        <f t="shared" si="5"/>
        <v>1</v>
      </c>
      <c r="H24" s="4">
        <f t="shared" si="6"/>
        <v>1</v>
      </c>
      <c r="I24" s="4">
        <f t="shared" si="7"/>
        <v>0.3</v>
      </c>
      <c r="J24" s="4">
        <f t="shared" si="8"/>
        <v>0.3</v>
      </c>
    </row>
    <row r="25" spans="1:10" x14ac:dyDescent="0.25">
      <c r="A25" s="4">
        <v>0.32</v>
      </c>
      <c r="B25" s="1">
        <f t="shared" si="1"/>
        <v>1.28</v>
      </c>
      <c r="C25" s="4">
        <f t="shared" si="2"/>
        <v>0.86798095703125</v>
      </c>
      <c r="D25" s="4">
        <f t="shared" si="0"/>
        <v>0.36867168272273398</v>
      </c>
      <c r="E25" s="4">
        <f t="shared" si="3"/>
        <v>0.12109375</v>
      </c>
      <c r="F25" s="4">
        <f t="shared" si="4"/>
        <v>0.560546875</v>
      </c>
      <c r="G25" s="4">
        <f t="shared" si="5"/>
        <v>0.73352435530085958</v>
      </c>
      <c r="H25" s="4">
        <f t="shared" si="6"/>
        <v>0.37290604515659143</v>
      </c>
      <c r="I25" s="4">
        <f t="shared" si="7"/>
        <v>0.43625000000000003</v>
      </c>
      <c r="J25" s="4">
        <f t="shared" si="8"/>
        <v>0.85812500000000003</v>
      </c>
    </row>
    <row r="26" spans="1:10" x14ac:dyDescent="0.25">
      <c r="A26" s="4">
        <v>0.34</v>
      </c>
      <c r="B26" s="1">
        <f t="shared" si="1"/>
        <v>1.36</v>
      </c>
      <c r="C26" s="4">
        <f t="shared" si="2"/>
        <v>0.76521473641359627</v>
      </c>
      <c r="D26" s="4">
        <f t="shared" si="0"/>
        <v>0.44431972336746928</v>
      </c>
      <c r="E26" s="4">
        <f t="shared" si="3"/>
        <v>0.22145328719723212</v>
      </c>
      <c r="F26" s="4">
        <f t="shared" si="4"/>
        <v>0.61072664359861606</v>
      </c>
      <c r="G26" s="4">
        <f t="shared" si="5"/>
        <v>0.60083160083160048</v>
      </c>
      <c r="H26" s="4">
        <f t="shared" si="6"/>
        <v>0.35308491142333531</v>
      </c>
      <c r="I26" s="4">
        <f t="shared" si="7"/>
        <v>0.56588235294117684</v>
      </c>
      <c r="J26" s="4">
        <f t="shared" si="8"/>
        <v>0.96294117647058841</v>
      </c>
    </row>
    <row r="27" spans="1:10" x14ac:dyDescent="0.25">
      <c r="A27" s="4">
        <v>0.36</v>
      </c>
      <c r="B27" s="1">
        <f t="shared" si="1"/>
        <v>1.44</v>
      </c>
      <c r="C27" s="4">
        <f t="shared" si="2"/>
        <v>0.6840277777777779</v>
      </c>
      <c r="D27" s="4">
        <f t="shared" si="0"/>
        <v>0.52629441624365469</v>
      </c>
      <c r="E27" s="4">
        <f t="shared" si="3"/>
        <v>0.30555555555555547</v>
      </c>
      <c r="F27" s="4">
        <f t="shared" si="4"/>
        <v>0.65277777777777768</v>
      </c>
      <c r="G27" s="4">
        <f t="shared" si="5"/>
        <v>0.52173913043478259</v>
      </c>
      <c r="H27" s="4">
        <f t="shared" si="6"/>
        <v>0.33802816901408456</v>
      </c>
      <c r="I27" s="4">
        <f t="shared" si="7"/>
        <v>0.69</v>
      </c>
      <c r="J27" s="4">
        <f t="shared" si="8"/>
        <v>1.0649999999999997</v>
      </c>
    </row>
    <row r="28" spans="1:10" x14ac:dyDescent="0.25">
      <c r="A28" s="4">
        <v>0.38</v>
      </c>
      <c r="B28" s="1">
        <f t="shared" si="1"/>
        <v>1.52</v>
      </c>
      <c r="C28" s="4">
        <f t="shared" si="2"/>
        <v>0.6190406764834524</v>
      </c>
      <c r="D28" s="4">
        <f t="shared" si="0"/>
        <v>0.6138530381535563</v>
      </c>
      <c r="E28" s="4">
        <f t="shared" si="3"/>
        <v>0.37673130193905813</v>
      </c>
      <c r="F28" s="4">
        <f t="shared" si="4"/>
        <v>0.68836565096952906</v>
      </c>
      <c r="G28" s="4">
        <f t="shared" si="5"/>
        <v>0.46944083224967492</v>
      </c>
      <c r="H28" s="4">
        <f t="shared" si="6"/>
        <v>0.32625395390872119</v>
      </c>
      <c r="I28" s="4">
        <f t="shared" si="7"/>
        <v>0.80947368421052635</v>
      </c>
      <c r="J28" s="4">
        <f t="shared" si="8"/>
        <v>1.1647368421052631</v>
      </c>
    </row>
    <row r="29" spans="1:10" x14ac:dyDescent="0.25">
      <c r="A29" s="4">
        <v>0.4</v>
      </c>
      <c r="B29" s="1">
        <f t="shared" si="1"/>
        <v>1.6</v>
      </c>
      <c r="C29" s="4">
        <f t="shared" si="2"/>
        <v>0.56640624999999978</v>
      </c>
      <c r="D29" s="4">
        <f t="shared" si="0"/>
        <v>0.70620689655172442</v>
      </c>
      <c r="E29" s="4">
        <f t="shared" si="3"/>
        <v>0.43750000000000022</v>
      </c>
      <c r="F29" s="4">
        <f t="shared" si="4"/>
        <v>0.71875000000000011</v>
      </c>
      <c r="G29" s="4">
        <f t="shared" si="5"/>
        <v>0.43243243243243229</v>
      </c>
      <c r="H29" s="4">
        <f t="shared" si="6"/>
        <v>0.31683168316831678</v>
      </c>
      <c r="I29" s="4">
        <f t="shared" si="7"/>
        <v>0.92500000000000038</v>
      </c>
      <c r="J29" s="4">
        <f t="shared" si="8"/>
        <v>1.2625000000000002</v>
      </c>
    </row>
    <row r="30" spans="1:10" x14ac:dyDescent="0.25">
      <c r="A30" s="4">
        <v>0.42</v>
      </c>
      <c r="B30" s="1">
        <f t="shared" si="1"/>
        <v>1.68</v>
      </c>
      <c r="C30" s="4">
        <f t="shared" si="2"/>
        <v>0.52332361516034986</v>
      </c>
      <c r="D30" s="4">
        <f t="shared" si="0"/>
        <v>0.8025626740947075</v>
      </c>
      <c r="E30" s="4">
        <f t="shared" si="3"/>
        <v>0.48979591836734693</v>
      </c>
      <c r="F30" s="4">
        <f t="shared" si="4"/>
        <v>0.74489795918367352</v>
      </c>
      <c r="G30" s="4">
        <f t="shared" si="5"/>
        <v>0.40495867768595045</v>
      </c>
      <c r="H30" s="4">
        <f t="shared" si="6"/>
        <v>0.30914826498422715</v>
      </c>
      <c r="I30" s="4">
        <f t="shared" si="7"/>
        <v>1.0371428571428569</v>
      </c>
      <c r="J30" s="4">
        <f t="shared" si="8"/>
        <v>1.3585714285714283</v>
      </c>
    </row>
    <row r="31" spans="1:10" x14ac:dyDescent="0.25">
      <c r="A31" s="4">
        <v>0.44</v>
      </c>
      <c r="B31" s="1">
        <f t="shared" si="1"/>
        <v>1.76</v>
      </c>
      <c r="C31" s="4">
        <f t="shared" si="2"/>
        <v>0.4877206987227648</v>
      </c>
      <c r="D31" s="4">
        <f t="shared" si="0"/>
        <v>0.90215568285755554</v>
      </c>
      <c r="E31" s="4">
        <f t="shared" si="3"/>
        <v>0.53512396694214881</v>
      </c>
      <c r="F31" s="4">
        <f t="shared" si="4"/>
        <v>0.7675619834710744</v>
      </c>
      <c r="G31" s="4">
        <f t="shared" si="5"/>
        <v>0.38382236320380653</v>
      </c>
      <c r="H31" s="4">
        <f t="shared" si="6"/>
        <v>0.30278385986862683</v>
      </c>
      <c r="I31" s="4">
        <f t="shared" si="7"/>
        <v>1.1463636363636363</v>
      </c>
      <c r="J31" s="4">
        <f t="shared" si="8"/>
        <v>1.4531818181818184</v>
      </c>
    </row>
    <row r="32" spans="1:10" x14ac:dyDescent="0.25">
      <c r="A32" s="4">
        <v>0.46</v>
      </c>
      <c r="B32" s="1">
        <f t="shared" si="1"/>
        <v>1.84</v>
      </c>
      <c r="C32" s="4">
        <f t="shared" si="2"/>
        <v>0.45804224541793365</v>
      </c>
      <c r="D32" s="4">
        <f t="shared" si="0"/>
        <v>1.0042741790776963</v>
      </c>
      <c r="E32" s="4">
        <f t="shared" si="3"/>
        <v>0.57466918714555781</v>
      </c>
      <c r="F32" s="4">
        <f t="shared" si="4"/>
        <v>0.78733459357277891</v>
      </c>
      <c r="G32" s="4">
        <f t="shared" si="5"/>
        <v>0.36710617626648157</v>
      </c>
      <c r="H32" s="4">
        <f t="shared" si="6"/>
        <v>0.29744166432386843</v>
      </c>
      <c r="I32" s="4">
        <f t="shared" si="7"/>
        <v>1.2530434782608697</v>
      </c>
      <c r="J32" s="4">
        <f t="shared" si="8"/>
        <v>1.5465217391304349</v>
      </c>
    </row>
    <row r="33" spans="1:10" x14ac:dyDescent="0.25">
      <c r="A33" s="4">
        <v>0.48</v>
      </c>
      <c r="B33" s="1">
        <f t="shared" si="1"/>
        <v>1.92</v>
      </c>
      <c r="C33" s="4">
        <f t="shared" si="2"/>
        <v>0.43310546875</v>
      </c>
      <c r="D33" s="4">
        <f t="shared" si="0"/>
        <v>1.1082750845546787</v>
      </c>
      <c r="E33" s="4">
        <f t="shared" si="3"/>
        <v>0.609375</v>
      </c>
      <c r="F33" s="4">
        <f t="shared" si="4"/>
        <v>0.8046875</v>
      </c>
      <c r="G33" s="4">
        <f t="shared" si="5"/>
        <v>0.35359116022099446</v>
      </c>
      <c r="H33" s="4">
        <f t="shared" si="6"/>
        <v>0.29290617848970252</v>
      </c>
      <c r="I33" s="4">
        <f t="shared" si="7"/>
        <v>1.3574999999999999</v>
      </c>
      <c r="J33" s="4">
        <f t="shared" si="8"/>
        <v>1.6387499999999999</v>
      </c>
    </row>
    <row r="34" spans="1:10" x14ac:dyDescent="0.25">
      <c r="A34" s="4">
        <v>0.5</v>
      </c>
      <c r="B34" s="1">
        <f t="shared" si="1"/>
        <v>2</v>
      </c>
      <c r="C34" s="4">
        <f t="shared" si="2"/>
        <v>0.41200000000000003</v>
      </c>
      <c r="D34" s="4">
        <f t="shared" si="0"/>
        <v>1.2135922330097086</v>
      </c>
      <c r="E34" s="4">
        <f t="shared" si="3"/>
        <v>0.64</v>
      </c>
      <c r="F34" s="4">
        <f t="shared" si="4"/>
        <v>0.82000000000000006</v>
      </c>
      <c r="G34" s="4">
        <f t="shared" si="5"/>
        <v>0.34246575342465752</v>
      </c>
      <c r="H34" s="4">
        <f t="shared" si="6"/>
        <v>0.28901734104046245</v>
      </c>
      <c r="I34" s="4">
        <f t="shared" si="7"/>
        <v>1.4600000000000002</v>
      </c>
      <c r="J34" s="4">
        <f t="shared" si="8"/>
        <v>1.7299999999999998</v>
      </c>
    </row>
    <row r="35" spans="1:10" x14ac:dyDescent="0.25">
      <c r="A35" s="4">
        <v>0.52</v>
      </c>
      <c r="B35" s="1">
        <f t="shared" si="1"/>
        <v>2.08</v>
      </c>
      <c r="C35" s="4">
        <f t="shared" si="2"/>
        <v>0.39401741010468816</v>
      </c>
      <c r="D35" s="4">
        <f t="shared" si="0"/>
        <v>1.319738637594311</v>
      </c>
      <c r="E35" s="4">
        <f t="shared" si="3"/>
        <v>0.66715976331360949</v>
      </c>
      <c r="F35" s="4">
        <f t="shared" si="4"/>
        <v>0.83357988165680474</v>
      </c>
      <c r="G35" s="4">
        <f t="shared" si="5"/>
        <v>0.33316904879250864</v>
      </c>
      <c r="H35" s="4">
        <f t="shared" si="6"/>
        <v>0.28565391929009087</v>
      </c>
      <c r="I35" s="4">
        <f t="shared" si="7"/>
        <v>1.5607692307692307</v>
      </c>
      <c r="J35" s="4">
        <f t="shared" si="8"/>
        <v>1.8203846153846153</v>
      </c>
    </row>
    <row r="36" spans="1:10" x14ac:dyDescent="0.25">
      <c r="A36" s="4">
        <v>0.54</v>
      </c>
      <c r="B36" s="1">
        <f t="shared" si="1"/>
        <v>2.16</v>
      </c>
      <c r="C36" s="4">
        <f t="shared" si="2"/>
        <v>0.37860082304526743</v>
      </c>
      <c r="D36" s="4">
        <f t="shared" si="0"/>
        <v>1.4263043478260873</v>
      </c>
      <c r="E36" s="4">
        <f t="shared" si="3"/>
        <v>0.6913580246913581</v>
      </c>
      <c r="F36" s="4">
        <f t="shared" si="4"/>
        <v>0.84567901234567899</v>
      </c>
      <c r="G36" s="4">
        <f t="shared" si="5"/>
        <v>0.3253012048192771</v>
      </c>
      <c r="H36" s="4">
        <f t="shared" si="6"/>
        <v>0.2827225130890052</v>
      </c>
      <c r="I36" s="4">
        <f t="shared" si="7"/>
        <v>1.6600000000000001</v>
      </c>
      <c r="J36" s="4">
        <f t="shared" si="8"/>
        <v>1.9100000000000004</v>
      </c>
    </row>
    <row r="37" spans="1:10" x14ac:dyDescent="0.25">
      <c r="A37" s="4">
        <v>0.56000000000000005</v>
      </c>
      <c r="B37" s="1">
        <f t="shared" si="1"/>
        <v>2.2400000000000002</v>
      </c>
      <c r="C37" s="4">
        <f t="shared" si="2"/>
        <v>0.36530840014577259</v>
      </c>
      <c r="D37" s="4">
        <f t="shared" si="0"/>
        <v>1.5329513358481157</v>
      </c>
      <c r="E37" s="4">
        <f t="shared" si="3"/>
        <v>0.71301020408163263</v>
      </c>
      <c r="F37" s="4">
        <f t="shared" si="4"/>
        <v>0.85650510204081631</v>
      </c>
      <c r="G37" s="4">
        <f t="shared" si="5"/>
        <v>0.31856968711905731</v>
      </c>
      <c r="H37" s="4">
        <f t="shared" si="6"/>
        <v>0.28015008040021439</v>
      </c>
      <c r="I37" s="4">
        <f t="shared" si="7"/>
        <v>1.757857142857143</v>
      </c>
      <c r="J37" s="4">
        <f t="shared" si="8"/>
        <v>1.9989285714285718</v>
      </c>
    </row>
    <row r="38" spans="1:10" x14ac:dyDescent="0.25">
      <c r="A38" s="4">
        <v>0.57999999999999996</v>
      </c>
      <c r="B38" s="1">
        <f t="shared" si="1"/>
        <v>2.3199999999999998</v>
      </c>
      <c r="C38" s="4">
        <f t="shared" si="2"/>
        <v>0.35378654311369884</v>
      </c>
      <c r="D38" s="4">
        <f t="shared" si="0"/>
        <v>1.6394066176044502</v>
      </c>
      <c r="E38" s="4">
        <f t="shared" si="3"/>
        <v>0.73246135552913194</v>
      </c>
      <c r="F38" s="4">
        <f t="shared" si="4"/>
        <v>0.86623067776456597</v>
      </c>
      <c r="G38" s="4">
        <f t="shared" si="5"/>
        <v>0.31275567125325404</v>
      </c>
      <c r="H38" s="4">
        <f t="shared" si="6"/>
        <v>0.27787873781595906</v>
      </c>
      <c r="I38" s="4">
        <f t="shared" si="7"/>
        <v>1.8544827586206893</v>
      </c>
      <c r="J38" s="4">
        <f t="shared" si="8"/>
        <v>2.0872413793103446</v>
      </c>
    </row>
    <row r="39" spans="1:10" x14ac:dyDescent="0.25">
      <c r="A39" s="4">
        <v>0.6</v>
      </c>
      <c r="B39" s="1">
        <f t="shared" si="1"/>
        <v>2.4</v>
      </c>
      <c r="C39" s="4">
        <f t="shared" si="2"/>
        <v>0.34375</v>
      </c>
      <c r="D39" s="4">
        <f t="shared" si="0"/>
        <v>1.7454545454545454</v>
      </c>
      <c r="E39" s="4">
        <f t="shared" si="3"/>
        <v>0.75</v>
      </c>
      <c r="F39" s="4">
        <f t="shared" si="4"/>
        <v>0.875</v>
      </c>
      <c r="G39" s="4">
        <f t="shared" si="5"/>
        <v>0.30769230769230771</v>
      </c>
      <c r="H39" s="4">
        <f t="shared" si="6"/>
        <v>0.27586206896551724</v>
      </c>
      <c r="I39" s="4">
        <f t="shared" si="7"/>
        <v>1.9499999999999997</v>
      </c>
      <c r="J39" s="4">
        <f t="shared" si="8"/>
        <v>2.1749999999999998</v>
      </c>
    </row>
    <row r="40" spans="1:10" x14ac:dyDescent="0.25">
      <c r="A40" s="4">
        <v>0.62</v>
      </c>
      <c r="B40" s="1">
        <f t="shared" si="1"/>
        <v>2.48</v>
      </c>
      <c r="C40" s="4">
        <f t="shared" si="2"/>
        <v>0.33496693632305058</v>
      </c>
      <c r="D40" s="4">
        <f t="shared" si="0"/>
        <v>1.8509289507966731</v>
      </c>
      <c r="E40" s="4">
        <f t="shared" si="3"/>
        <v>0.76586888657648289</v>
      </c>
      <c r="F40" s="4">
        <f t="shared" si="4"/>
        <v>0.88293444328824144</v>
      </c>
      <c r="G40" s="4">
        <f t="shared" si="5"/>
        <v>0.3032502366677185</v>
      </c>
      <c r="H40" s="4">
        <f t="shared" si="6"/>
        <v>0.27406245543989732</v>
      </c>
      <c r="I40" s="4">
        <f t="shared" si="7"/>
        <v>2.0445161290322584</v>
      </c>
      <c r="J40" s="4">
        <f t="shared" si="8"/>
        <v>2.262258064516129</v>
      </c>
    </row>
    <row r="41" spans="1:10" x14ac:dyDescent="0.25">
      <c r="A41" s="4">
        <v>0.64</v>
      </c>
      <c r="B41" s="1">
        <f t="shared" si="1"/>
        <v>2.56</v>
      </c>
      <c r="C41" s="4">
        <f t="shared" si="2"/>
        <v>0.32724761962890625</v>
      </c>
      <c r="D41" s="4">
        <f t="shared" ref="D41:D59" si="9">A41/C41</f>
        <v>1.9557055929872007</v>
      </c>
      <c r="E41" s="4">
        <f t="shared" si="3"/>
        <v>0.7802734375</v>
      </c>
      <c r="F41" s="4">
        <f t="shared" si="4"/>
        <v>0.89013671875</v>
      </c>
      <c r="G41" s="4">
        <f t="shared" si="5"/>
        <v>0.2993276819643379</v>
      </c>
      <c r="H41" s="4">
        <f t="shared" si="6"/>
        <v>0.27244911533856592</v>
      </c>
      <c r="I41" s="4">
        <f t="shared" si="7"/>
        <v>2.1381250000000001</v>
      </c>
      <c r="J41" s="4">
        <f t="shared" si="8"/>
        <v>2.3490625000000001</v>
      </c>
    </row>
    <row r="42" spans="1:10" x14ac:dyDescent="0.25">
      <c r="A42" s="4">
        <v>0.66</v>
      </c>
      <c r="B42" s="1">
        <f t="shared" si="1"/>
        <v>2.64</v>
      </c>
      <c r="C42" s="4">
        <f t="shared" si="2"/>
        <v>0.32043576258452289</v>
      </c>
      <c r="D42" s="4">
        <f t="shared" si="9"/>
        <v>2.0596951934349357</v>
      </c>
      <c r="E42" s="4">
        <f t="shared" si="3"/>
        <v>0.79338842975206614</v>
      </c>
      <c r="F42" s="4">
        <f t="shared" si="4"/>
        <v>0.89669421487603307</v>
      </c>
      <c r="G42" s="4">
        <f t="shared" si="5"/>
        <v>0.29584352078239606</v>
      </c>
      <c r="H42" s="4">
        <f t="shared" si="6"/>
        <v>0.27099664053751399</v>
      </c>
      <c r="I42" s="4">
        <f t="shared" si="7"/>
        <v>2.2309090909090914</v>
      </c>
      <c r="J42" s="4">
        <f t="shared" si="8"/>
        <v>2.4354545454545455</v>
      </c>
    </row>
    <row r="43" spans="1:10" x14ac:dyDescent="0.25">
      <c r="A43" s="4">
        <v>0.68</v>
      </c>
      <c r="B43" s="1">
        <f t="shared" si="1"/>
        <v>2.72</v>
      </c>
      <c r="C43" s="4">
        <f t="shared" si="2"/>
        <v>0.31440184205169952</v>
      </c>
      <c r="D43" s="4">
        <f t="shared" si="9"/>
        <v>2.1628372008335193</v>
      </c>
      <c r="E43" s="4">
        <f t="shared" si="3"/>
        <v>0.80536332179930803</v>
      </c>
      <c r="F43" s="4">
        <f t="shared" si="4"/>
        <v>0.90268166089965396</v>
      </c>
      <c r="G43" s="4">
        <f t="shared" si="5"/>
        <v>0.2927323373005824</v>
      </c>
      <c r="H43" s="4">
        <f t="shared" si="6"/>
        <v>0.26968389128659748</v>
      </c>
      <c r="I43" s="4">
        <f t="shared" si="7"/>
        <v>2.3229411764705885</v>
      </c>
      <c r="J43" s="4">
        <f t="shared" si="8"/>
        <v>2.5214705882352941</v>
      </c>
    </row>
    <row r="44" spans="1:10" x14ac:dyDescent="0.25">
      <c r="A44" s="4">
        <v>0.7</v>
      </c>
      <c r="B44" s="1">
        <f t="shared" si="1"/>
        <v>2.8</v>
      </c>
      <c r="C44" s="4">
        <f t="shared" si="2"/>
        <v>0.30903790087463556</v>
      </c>
      <c r="D44" s="4">
        <f t="shared" si="9"/>
        <v>2.2650943396226415</v>
      </c>
      <c r="E44" s="4">
        <f t="shared" si="3"/>
        <v>0.81632653061224492</v>
      </c>
      <c r="F44" s="4">
        <f t="shared" si="4"/>
        <v>0.90816326530612246</v>
      </c>
      <c r="G44" s="4">
        <f t="shared" si="5"/>
        <v>0.28994082840236685</v>
      </c>
      <c r="H44" s="4">
        <f t="shared" si="6"/>
        <v>0.26849315068493151</v>
      </c>
      <c r="I44" s="4">
        <f t="shared" si="7"/>
        <v>2.4142857142857141</v>
      </c>
      <c r="J44" s="4">
        <f t="shared" si="8"/>
        <v>2.6071428571428568</v>
      </c>
    </row>
    <row r="45" spans="1:10" x14ac:dyDescent="0.25">
      <c r="A45" s="4">
        <v>0.72</v>
      </c>
      <c r="B45" s="1">
        <f t="shared" si="1"/>
        <v>2.88</v>
      </c>
      <c r="C45" s="4">
        <f t="shared" si="2"/>
        <v>0.30425347222222221</v>
      </c>
      <c r="D45" s="4">
        <f t="shared" si="9"/>
        <v>2.3664479315263907</v>
      </c>
      <c r="E45" s="4">
        <f t="shared" si="3"/>
        <v>0.82638888888888884</v>
      </c>
      <c r="F45" s="4">
        <f t="shared" si="4"/>
        <v>0.91319444444444442</v>
      </c>
      <c r="G45" s="4">
        <f t="shared" si="5"/>
        <v>0.28742514970059879</v>
      </c>
      <c r="H45" s="4">
        <f t="shared" si="6"/>
        <v>0.26740947075208915</v>
      </c>
      <c r="I45" s="4">
        <f t="shared" si="7"/>
        <v>2.5049999999999999</v>
      </c>
      <c r="J45" s="4">
        <f t="shared" si="8"/>
        <v>2.6924999999999999</v>
      </c>
    </row>
    <row r="46" spans="1:10" x14ac:dyDescent="0.25">
      <c r="A46" s="4">
        <v>0.74</v>
      </c>
      <c r="B46" s="1">
        <f t="shared" si="1"/>
        <v>2.96</v>
      </c>
      <c r="C46" s="4">
        <f t="shared" si="2"/>
        <v>0.29997236096578683</v>
      </c>
      <c r="D46" s="4">
        <f t="shared" si="9"/>
        <v>2.4668939418868669</v>
      </c>
      <c r="E46" s="4">
        <f t="shared" si="3"/>
        <v>0.83564645726807896</v>
      </c>
      <c r="F46" s="4">
        <f t="shared" si="4"/>
        <v>0.91782322863403942</v>
      </c>
      <c r="G46" s="4">
        <f t="shared" si="5"/>
        <v>0.28514892730681107</v>
      </c>
      <c r="H46" s="4">
        <f t="shared" si="6"/>
        <v>0.26642016152573711</v>
      </c>
      <c r="I46" s="4">
        <f t="shared" si="7"/>
        <v>2.5951351351351351</v>
      </c>
      <c r="J46" s="4">
        <f t="shared" si="8"/>
        <v>2.7775675675675671</v>
      </c>
    </row>
    <row r="47" spans="1:10" x14ac:dyDescent="0.25">
      <c r="A47" s="4">
        <v>0.76</v>
      </c>
      <c r="B47" s="1">
        <f t="shared" si="1"/>
        <v>3.04</v>
      </c>
      <c r="C47" s="4">
        <f t="shared" si="2"/>
        <v>0.29613008456043155</v>
      </c>
      <c r="D47" s="4">
        <f t="shared" si="9"/>
        <v>2.566439681831469</v>
      </c>
      <c r="E47" s="4">
        <f t="shared" si="3"/>
        <v>0.84418282548476453</v>
      </c>
      <c r="F47" s="4">
        <f t="shared" si="4"/>
        <v>0.92209141274238227</v>
      </c>
      <c r="G47" s="4">
        <f t="shared" si="5"/>
        <v>0.28308174867673008</v>
      </c>
      <c r="H47" s="4">
        <f t="shared" si="6"/>
        <v>0.26551438815849959</v>
      </c>
      <c r="I47" s="4">
        <f t="shared" si="7"/>
        <v>2.6847368421052629</v>
      </c>
      <c r="J47" s="4">
        <f t="shared" si="8"/>
        <v>2.8623684210526315</v>
      </c>
    </row>
    <row r="48" spans="1:10" x14ac:dyDescent="0.25">
      <c r="A48" s="4">
        <v>0.78</v>
      </c>
      <c r="B48" s="1">
        <f t="shared" si="1"/>
        <v>3.12</v>
      </c>
      <c r="C48" s="4">
        <f t="shared" si="2"/>
        <v>0.29267182521620388</v>
      </c>
      <c r="D48" s="4">
        <f t="shared" si="9"/>
        <v>2.6651010886469675</v>
      </c>
      <c r="E48" s="4">
        <f t="shared" si="3"/>
        <v>0.85207100591715978</v>
      </c>
      <c r="F48" s="4">
        <f t="shared" si="4"/>
        <v>0.92603550295857984</v>
      </c>
      <c r="G48" s="4">
        <f t="shared" si="5"/>
        <v>0.28119800332778699</v>
      </c>
      <c r="H48" s="4">
        <f t="shared" si="6"/>
        <v>0.26468285043069695</v>
      </c>
      <c r="I48" s="4">
        <f t="shared" si="7"/>
        <v>2.7738461538461543</v>
      </c>
      <c r="J48" s="4">
        <f t="shared" si="8"/>
        <v>2.9469230769230772</v>
      </c>
    </row>
    <row r="49" spans="1:10" x14ac:dyDescent="0.25">
      <c r="A49" s="4">
        <v>0.8</v>
      </c>
      <c r="B49" s="1">
        <f t="shared" si="1"/>
        <v>3.2</v>
      </c>
      <c r="C49" s="4">
        <f t="shared" si="2"/>
        <v>0.28955078125</v>
      </c>
      <c r="D49" s="4">
        <f t="shared" si="9"/>
        <v>2.7629005059021923</v>
      </c>
      <c r="E49" s="4">
        <f t="shared" si="3"/>
        <v>0.859375</v>
      </c>
      <c r="F49" s="4">
        <f t="shared" si="4"/>
        <v>0.9296875</v>
      </c>
      <c r="G49" s="4">
        <f t="shared" si="5"/>
        <v>0.27947598253275108</v>
      </c>
      <c r="H49" s="4">
        <f t="shared" si="6"/>
        <v>0.26391752577319588</v>
      </c>
      <c r="I49" s="4">
        <f t="shared" si="7"/>
        <v>2.8625000000000003</v>
      </c>
      <c r="J49" s="4">
        <f t="shared" si="8"/>
        <v>3.03125</v>
      </c>
    </row>
    <row r="50" spans="1:10" x14ac:dyDescent="0.25">
      <c r="A50" s="4">
        <v>0.82</v>
      </c>
      <c r="B50" s="1">
        <f t="shared" si="1"/>
        <v>3.28</v>
      </c>
      <c r="C50" s="4">
        <f t="shared" si="2"/>
        <v>0.28672683217016581</v>
      </c>
      <c r="D50" s="4">
        <f t="shared" si="9"/>
        <v>2.8598648887989273</v>
      </c>
      <c r="E50" s="4">
        <f t="shared" si="3"/>
        <v>0.86615110053539557</v>
      </c>
      <c r="F50" s="4">
        <f t="shared" si="4"/>
        <v>0.93307555026769784</v>
      </c>
      <c r="G50" s="4">
        <f t="shared" si="5"/>
        <v>0.27789717308646056</v>
      </c>
      <c r="H50" s="4">
        <f t="shared" si="6"/>
        <v>0.26321146167697484</v>
      </c>
      <c r="I50" s="4">
        <f t="shared" si="7"/>
        <v>2.9507317073170731</v>
      </c>
      <c r="J50" s="4">
        <f t="shared" si="8"/>
        <v>3.1153658536585365</v>
      </c>
    </row>
    <row r="51" spans="1:10" x14ac:dyDescent="0.25">
      <c r="A51" s="4">
        <v>0.84</v>
      </c>
      <c r="B51" s="1">
        <f t="shared" si="1"/>
        <v>3.36</v>
      </c>
      <c r="C51" s="4">
        <f t="shared" si="2"/>
        <v>0.28416545189504372</v>
      </c>
      <c r="D51" s="4">
        <f t="shared" si="9"/>
        <v>2.9560243667842259</v>
      </c>
      <c r="E51" s="4">
        <f t="shared" si="3"/>
        <v>0.87244897959183676</v>
      </c>
      <c r="F51" s="4">
        <f t="shared" si="4"/>
        <v>0.93622448979591832</v>
      </c>
      <c r="G51" s="4">
        <f t="shared" si="5"/>
        <v>0.27644569816643161</v>
      </c>
      <c r="H51" s="4">
        <f t="shared" si="6"/>
        <v>0.26255860683188209</v>
      </c>
      <c r="I51" s="4">
        <f t="shared" si="7"/>
        <v>3.0385714285714283</v>
      </c>
      <c r="J51" s="4">
        <f t="shared" si="8"/>
        <v>3.1992857142857143</v>
      </c>
    </row>
    <row r="52" spans="1:10" x14ac:dyDescent="0.25">
      <c r="A52" s="4">
        <v>0.86</v>
      </c>
      <c r="B52" s="1">
        <f t="shared" si="1"/>
        <v>3.44</v>
      </c>
      <c r="C52" s="4">
        <f t="shared" si="2"/>
        <v>0.28183681939954974</v>
      </c>
      <c r="D52" s="4">
        <f t="shared" si="9"/>
        <v>3.0514111031774362</v>
      </c>
      <c r="E52" s="4">
        <f t="shared" si="3"/>
        <v>0.87831260140616552</v>
      </c>
      <c r="F52" s="4">
        <f t="shared" si="4"/>
        <v>0.93915630070308276</v>
      </c>
      <c r="G52" s="4">
        <f t="shared" si="5"/>
        <v>0.27510787085255167</v>
      </c>
      <c r="H52" s="4">
        <f t="shared" si="6"/>
        <v>0.26195367287667348</v>
      </c>
      <c r="I52" s="4">
        <f t="shared" si="7"/>
        <v>3.1260465116279073</v>
      </c>
      <c r="J52" s="4">
        <f t="shared" si="8"/>
        <v>3.283023255813954</v>
      </c>
    </row>
    <row r="53" spans="1:10" x14ac:dyDescent="0.25">
      <c r="A53" s="4">
        <v>0.88</v>
      </c>
      <c r="B53" s="1">
        <f t="shared" si="1"/>
        <v>3.52</v>
      </c>
      <c r="C53" s="4">
        <f t="shared" si="2"/>
        <v>0.27971508734034561</v>
      </c>
      <c r="D53" s="4">
        <f t="shared" si="9"/>
        <v>3.1460583995215563</v>
      </c>
      <c r="E53" s="4">
        <f t="shared" si="3"/>
        <v>0.88378099173553726</v>
      </c>
      <c r="F53" s="4">
        <f t="shared" si="4"/>
        <v>0.94189049586776863</v>
      </c>
      <c r="G53" s="4">
        <f t="shared" si="5"/>
        <v>0.27387183477153765</v>
      </c>
      <c r="H53" s="4">
        <f t="shared" si="6"/>
        <v>0.26139202052251398</v>
      </c>
      <c r="I53" s="4">
        <f t="shared" si="7"/>
        <v>3.2131818181818188</v>
      </c>
      <c r="J53" s="4">
        <f t="shared" si="8"/>
        <v>3.3665909090909096</v>
      </c>
    </row>
    <row r="54" spans="1:10" x14ac:dyDescent="0.25">
      <c r="A54" s="4">
        <v>0.9</v>
      </c>
      <c r="B54" s="1">
        <f t="shared" si="1"/>
        <v>3.6</v>
      </c>
      <c r="C54" s="4">
        <f t="shared" si="2"/>
        <v>0.27777777777777779</v>
      </c>
      <c r="D54" s="4">
        <f t="shared" si="9"/>
        <v>3.2399999999999998</v>
      </c>
      <c r="E54" s="4">
        <f t="shared" si="3"/>
        <v>0.88888888888888884</v>
      </c>
      <c r="F54" s="4">
        <f t="shared" si="4"/>
        <v>0.94444444444444442</v>
      </c>
      <c r="G54" s="4">
        <f t="shared" si="5"/>
        <v>0.27272727272727276</v>
      </c>
      <c r="H54" s="4">
        <f t="shared" si="6"/>
        <v>0.2608695652173913</v>
      </c>
      <c r="I54" s="4">
        <f t="shared" si="7"/>
        <v>3.3</v>
      </c>
      <c r="J54" s="4">
        <f t="shared" si="8"/>
        <v>3.45</v>
      </c>
    </row>
    <row r="55" spans="1:10" x14ac:dyDescent="0.25">
      <c r="A55" s="4">
        <v>0.92</v>
      </c>
      <c r="B55" s="1">
        <f t="shared" si="1"/>
        <v>3.68</v>
      </c>
      <c r="C55" s="4">
        <f t="shared" si="2"/>
        <v>0.27600528067724173</v>
      </c>
      <c r="D55" s="4">
        <f t="shared" si="9"/>
        <v>3.3332695582583449</v>
      </c>
      <c r="E55" s="4">
        <f t="shared" si="3"/>
        <v>0.89366729678638945</v>
      </c>
      <c r="F55" s="4">
        <f t="shared" si="4"/>
        <v>0.94683364839319473</v>
      </c>
      <c r="G55" s="4">
        <f t="shared" si="5"/>
        <v>0.27166516882783409</v>
      </c>
      <c r="H55" s="4">
        <f t="shared" si="6"/>
        <v>0.26038269857872393</v>
      </c>
      <c r="I55" s="4">
        <f t="shared" si="7"/>
        <v>3.3865217391304352</v>
      </c>
      <c r="J55" s="4">
        <f t="shared" si="8"/>
        <v>3.5332608695652175</v>
      </c>
    </row>
    <row r="56" spans="1:10" x14ac:dyDescent="0.25">
      <c r="A56" s="4">
        <v>0.94</v>
      </c>
      <c r="B56" s="1">
        <f t="shared" si="1"/>
        <v>3.76</v>
      </c>
      <c r="C56" s="4">
        <f t="shared" si="2"/>
        <v>0.27438043593423422</v>
      </c>
      <c r="D56" s="4">
        <f t="shared" si="9"/>
        <v>3.4259002351950012</v>
      </c>
      <c r="E56" s="4">
        <f t="shared" si="3"/>
        <v>0.89814395654142143</v>
      </c>
      <c r="F56" s="4">
        <f t="shared" si="4"/>
        <v>0.94907197827071077</v>
      </c>
      <c r="G56" s="4">
        <f t="shared" si="5"/>
        <v>0.27067761303761795</v>
      </c>
      <c r="H56" s="4">
        <f t="shared" si="6"/>
        <v>0.25992822262752246</v>
      </c>
      <c r="I56" s="4">
        <f t="shared" si="7"/>
        <v>3.4727659574468084</v>
      </c>
      <c r="J56" s="4">
        <f t="shared" si="8"/>
        <v>3.6163829787234048</v>
      </c>
    </row>
    <row r="57" spans="1:10" x14ac:dyDescent="0.25">
      <c r="A57" s="4">
        <v>0.96</v>
      </c>
      <c r="B57" s="1">
        <f t="shared" si="1"/>
        <v>3.84</v>
      </c>
      <c r="C57" s="4">
        <f t="shared" si="2"/>
        <v>0.27288818359375</v>
      </c>
      <c r="D57" s="4">
        <f t="shared" si="9"/>
        <v>3.5179244016998434</v>
      </c>
      <c r="E57" s="4">
        <f t="shared" si="3"/>
        <v>0.90234375</v>
      </c>
      <c r="F57" s="4">
        <f t="shared" si="4"/>
        <v>0.951171875</v>
      </c>
      <c r="G57" s="4">
        <f t="shared" si="5"/>
        <v>0.2697576396206533</v>
      </c>
      <c r="H57" s="4">
        <f t="shared" si="6"/>
        <v>0.25950329447541814</v>
      </c>
      <c r="I57" s="4">
        <f t="shared" si="7"/>
        <v>3.5587500000000003</v>
      </c>
      <c r="J57" s="4">
        <f t="shared" si="8"/>
        <v>3.6993749999999999</v>
      </c>
    </row>
    <row r="58" spans="1:10" x14ac:dyDescent="0.25">
      <c r="A58" s="4">
        <v>0.98</v>
      </c>
      <c r="B58" s="1">
        <f t="shared" si="1"/>
        <v>3.92</v>
      </c>
      <c r="C58" s="4">
        <f t="shared" si="2"/>
        <v>0.27151526999804504</v>
      </c>
      <c r="D58" s="4">
        <f t="shared" si="9"/>
        <v>3.6093734249534331</v>
      </c>
      <c r="E58" s="4">
        <f t="shared" si="3"/>
        <v>0.90628904623073714</v>
      </c>
      <c r="F58" s="4">
        <f t="shared" si="4"/>
        <v>0.95314452311536857</v>
      </c>
      <c r="G58" s="4">
        <f t="shared" si="5"/>
        <v>0.26889909284354352</v>
      </c>
      <c r="H58" s="4">
        <f t="shared" si="6"/>
        <v>0.25910537959315816</v>
      </c>
      <c r="I58" s="4">
        <f t="shared" si="7"/>
        <v>3.6444897959183673</v>
      </c>
      <c r="J58" s="4">
        <f t="shared" si="8"/>
        <v>3.7822448979591834</v>
      </c>
    </row>
    <row r="59" spans="1:10" x14ac:dyDescent="0.25">
      <c r="A59" s="4">
        <v>1</v>
      </c>
      <c r="B59" s="1">
        <f t="shared" si="1"/>
        <v>4</v>
      </c>
      <c r="C59" s="4">
        <f t="shared" si="2"/>
        <v>0.27024999999999999</v>
      </c>
      <c r="D59" s="4">
        <f t="shared" si="9"/>
        <v>3.700277520814061</v>
      </c>
      <c r="E59" s="4">
        <f t="shared" si="3"/>
        <v>0.91</v>
      </c>
      <c r="F59" s="4">
        <f t="shared" si="4"/>
        <v>0.95499999999999996</v>
      </c>
      <c r="G59" s="4">
        <f t="shared" si="5"/>
        <v>0.26809651474530832</v>
      </c>
      <c r="H59" s="4">
        <f t="shared" si="6"/>
        <v>0.25873221216041398</v>
      </c>
      <c r="I59" s="4">
        <f t="shared" si="7"/>
        <v>3.73</v>
      </c>
      <c r="J59" s="4">
        <f t="shared" si="8"/>
        <v>3.8649999999999998</v>
      </c>
    </row>
    <row r="60" spans="1:10" s="5" customFormat="1" x14ac:dyDescent="0.25">
      <c r="A60" s="7">
        <v>1</v>
      </c>
      <c r="B60" s="1"/>
      <c r="C60" s="4"/>
      <c r="D60" s="4">
        <v>1000</v>
      </c>
      <c r="E60" s="4"/>
      <c r="G60" s="4"/>
      <c r="H60" s="4"/>
      <c r="I60" s="4">
        <v>1000</v>
      </c>
      <c r="J60" s="4">
        <v>1000</v>
      </c>
    </row>
    <row r="61" spans="1:10" x14ac:dyDescent="0.25">
      <c r="A61" s="4"/>
      <c r="B61" s="2"/>
      <c r="C61" s="2"/>
      <c r="D61" s="2"/>
      <c r="E61" s="2"/>
      <c r="F61" s="2"/>
    </row>
    <row r="62" spans="1:10" x14ac:dyDescent="0.25">
      <c r="A62" s="4"/>
      <c r="B62" s="2"/>
      <c r="C62" s="2"/>
      <c r="F62" s="2"/>
    </row>
  </sheetData>
  <conditionalFormatting sqref="A9:A60">
    <cfRule type="cellIs" dxfId="2" priority="1" operator="equal">
      <formula>$B$1</formula>
    </cfRule>
    <cfRule type="cellIs" dxfId="1" priority="2" operator="greaterThan">
      <formula>$B$1</formula>
    </cfRule>
    <cfRule type="cellIs" dxfId="0" priority="3" operator="lessThan">
      <formula>$B$1</formula>
    </cfRule>
  </conditionalFormatting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zoomScale="85" zoomScaleNormal="85" workbookViewId="0">
      <selection activeCell="P23" sqref="P23"/>
    </sheetView>
  </sheetViews>
  <sheetFormatPr baseColWidth="10" defaultRowHeight="15" x14ac:dyDescent="0.25"/>
  <sheetData>
    <row r="1" spans="1:6" x14ac:dyDescent="0.25">
      <c r="A1" s="16" t="s">
        <v>20</v>
      </c>
      <c r="B1" s="17"/>
      <c r="C1" s="18">
        <v>50</v>
      </c>
    </row>
    <row r="2" spans="1:6" x14ac:dyDescent="0.25">
      <c r="A2" s="14" t="s">
        <v>31</v>
      </c>
      <c r="B2" s="5" t="s">
        <v>9</v>
      </c>
      <c r="C2" s="15">
        <v>10.220000000000001</v>
      </c>
    </row>
    <row r="3" spans="1:6" x14ac:dyDescent="0.25">
      <c r="A3" s="14" t="s">
        <v>14</v>
      </c>
      <c r="B3" s="5" t="s">
        <v>9</v>
      </c>
      <c r="C3" s="15">
        <v>4.3600000000000003</v>
      </c>
    </row>
    <row r="4" spans="1:6" x14ac:dyDescent="0.25">
      <c r="A4" s="14" t="s">
        <v>11</v>
      </c>
      <c r="B4" s="5" t="s">
        <v>12</v>
      </c>
      <c r="C4" s="20">
        <f>8500*38^(1/3)*1000</f>
        <v>28576790.957791183</v>
      </c>
    </row>
    <row r="5" spans="1:6" x14ac:dyDescent="0.25">
      <c r="A5" s="14" t="s">
        <v>32</v>
      </c>
      <c r="B5" s="5" t="s">
        <v>10</v>
      </c>
      <c r="C5" s="20">
        <f>1000*100^3/12*0.000000000001</f>
        <v>8.3333333333333331E-5</v>
      </c>
    </row>
    <row r="6" spans="1:6" x14ac:dyDescent="0.25">
      <c r="A6" s="13" t="s">
        <v>15</v>
      </c>
      <c r="B6" s="12" t="s">
        <v>10</v>
      </c>
      <c r="C6" s="21">
        <f>8660000*0.000000000001</f>
        <v>8.6600000000000001E-6</v>
      </c>
    </row>
    <row r="7" spans="1:6" x14ac:dyDescent="0.25">
      <c r="A7" s="5" t="s">
        <v>33</v>
      </c>
      <c r="B7" s="5" t="s">
        <v>7</v>
      </c>
      <c r="C7" s="19">
        <f>C4*C5</f>
        <v>2381.3992464825983</v>
      </c>
    </row>
    <row r="8" spans="1:6" x14ac:dyDescent="0.25">
      <c r="A8" s="5" t="s">
        <v>16</v>
      </c>
      <c r="B8" s="5" t="s">
        <v>7</v>
      </c>
      <c r="C8" s="19">
        <f>C4*C6</f>
        <v>247.47500969447165</v>
      </c>
    </row>
    <row r="10" spans="1:6" x14ac:dyDescent="0.25">
      <c r="A10" t="s">
        <v>19</v>
      </c>
      <c r="B10" t="s">
        <v>34</v>
      </c>
      <c r="C10" t="s">
        <v>35</v>
      </c>
      <c r="D10" s="3" t="s">
        <v>36</v>
      </c>
      <c r="E10" s="3" t="s">
        <v>37</v>
      </c>
      <c r="F10" s="3" t="s">
        <v>17</v>
      </c>
    </row>
    <row r="11" spans="1:6" x14ac:dyDescent="0.25">
      <c r="A11" t="s">
        <v>9</v>
      </c>
      <c r="B11" t="s">
        <v>8</v>
      </c>
      <c r="C11" t="s">
        <v>7</v>
      </c>
      <c r="D11" t="s">
        <v>38</v>
      </c>
      <c r="E11" t="s">
        <v>38</v>
      </c>
      <c r="F11" t="s">
        <v>38</v>
      </c>
    </row>
    <row r="12" spans="1:6" x14ac:dyDescent="0.25">
      <c r="A12" s="1">
        <v>0</v>
      </c>
      <c r="B12" s="2">
        <f>IF(A12=0,$C$5,MIN($C$5,($C$3/A12)^3*$C$5+(1-($C$3/A12)^3)*$C$6))</f>
        <v>8.3333333333333331E-5</v>
      </c>
      <c r="C12" s="11">
        <f>B12*$C$4</f>
        <v>2381.3992464825983</v>
      </c>
      <c r="D12" s="2">
        <f>A12/C12</f>
        <v>0</v>
      </c>
      <c r="E12" s="2">
        <f>A12/$C$7</f>
        <v>0</v>
      </c>
      <c r="F12" s="2">
        <f>A12/$C$8</f>
        <v>0</v>
      </c>
    </row>
    <row r="13" spans="1:6" x14ac:dyDescent="0.25">
      <c r="A13" s="1">
        <f>A12+$C$2/$C$1</f>
        <v>0.20440000000000003</v>
      </c>
      <c r="B13" s="2">
        <f>MIN($C$5,($C$3/A13)^3*$C$5+(1-($C$3/A13)^3)*$C$6)</f>
        <v>8.3333333333333331E-5</v>
      </c>
      <c r="C13" s="11">
        <f>B13*$C$4</f>
        <v>2381.3992464825983</v>
      </c>
      <c r="D13" s="2">
        <f>A13/C13</f>
        <v>8.5831890768381351E-5</v>
      </c>
      <c r="E13" s="2">
        <f>A13/$C$7</f>
        <v>8.5831890768381351E-5</v>
      </c>
      <c r="F13" s="2">
        <f>A13/$C$8</f>
        <v>8.2594198198981267E-4</v>
      </c>
    </row>
    <row r="14" spans="1:6" x14ac:dyDescent="0.25">
      <c r="A14" s="1">
        <f t="shared" ref="A14:A61" si="0">A13+$C$2/$C$1</f>
        <v>0.40880000000000005</v>
      </c>
      <c r="B14" s="2">
        <f>MIN($C$5,($C$3/A14)^3*$C$5+(1-($C$3/A14)^3)*$C$6)</f>
        <v>8.3333333333333331E-5</v>
      </c>
      <c r="C14" s="11">
        <f>B14*$C$4</f>
        <v>2381.3992464825983</v>
      </c>
      <c r="D14" s="2">
        <f>A14/C14</f>
        <v>1.716637815367627E-4</v>
      </c>
      <c r="E14" s="2">
        <f>A14/$C$7</f>
        <v>1.716637815367627E-4</v>
      </c>
      <c r="F14" s="2">
        <f>A14/$C$8</f>
        <v>1.6518839639796253E-3</v>
      </c>
    </row>
    <row r="15" spans="1:6" x14ac:dyDescent="0.25">
      <c r="A15" s="1">
        <f t="shared" si="0"/>
        <v>0.61320000000000008</v>
      </c>
      <c r="B15" s="2">
        <f>MIN($C$5,($C$3/A15)^3*$C$5+(1-($C$3/A15)^3)*$C$6)</f>
        <v>8.3333333333333331E-5</v>
      </c>
      <c r="C15" s="11">
        <f>B15*$C$4</f>
        <v>2381.3992464825983</v>
      </c>
      <c r="D15" s="2">
        <f>A15/C15</f>
        <v>2.5749567230514407E-4</v>
      </c>
      <c r="E15" s="2">
        <f>A15/$C$7</f>
        <v>2.5749567230514407E-4</v>
      </c>
      <c r="F15" s="2">
        <f>A15/$C$8</f>
        <v>2.4778259459694381E-3</v>
      </c>
    </row>
    <row r="16" spans="1:6" x14ac:dyDescent="0.25">
      <c r="A16" s="1">
        <f t="shared" si="0"/>
        <v>0.8176000000000001</v>
      </c>
      <c r="B16" s="2">
        <f>MIN($C$5,($C$3/A16)^3*$C$5+(1-($C$3/A16)^3)*$C$6)</f>
        <v>8.3333333333333331E-5</v>
      </c>
      <c r="C16" s="11">
        <f>B16*$C$4</f>
        <v>2381.3992464825983</v>
      </c>
      <c r="D16" s="2">
        <f>A16/C16</f>
        <v>3.433275630735254E-4</v>
      </c>
      <c r="E16" s="2">
        <f>A16/$C$7</f>
        <v>3.433275630735254E-4</v>
      </c>
      <c r="F16" s="2">
        <f>A16/$C$8</f>
        <v>3.3037679279592507E-3</v>
      </c>
    </row>
    <row r="17" spans="1:6" x14ac:dyDescent="0.25">
      <c r="A17" s="1">
        <f t="shared" si="0"/>
        <v>1.0220000000000002</v>
      </c>
      <c r="B17" s="2">
        <f>MIN($C$5,($C$3/A17)^3*$C$5+(1-($C$3/A17)^3)*$C$6)</f>
        <v>8.3333333333333331E-5</v>
      </c>
      <c r="C17" s="11">
        <f>B17*$C$4</f>
        <v>2381.3992464825983</v>
      </c>
      <c r="D17" s="2">
        <f>A17/C17</f>
        <v>4.2915945384190679E-4</v>
      </c>
      <c r="E17" s="2">
        <f>A17/$C$7</f>
        <v>4.2915945384190679E-4</v>
      </c>
      <c r="F17" s="2">
        <f>A17/$C$8</f>
        <v>4.1297099099490637E-3</v>
      </c>
    </row>
    <row r="18" spans="1:6" x14ac:dyDescent="0.25">
      <c r="A18" s="1">
        <f t="shared" si="0"/>
        <v>1.2264000000000004</v>
      </c>
      <c r="B18" s="2">
        <f>MIN($C$5,($C$3/A18)^3*$C$5+(1-($C$3/A18)^3)*$C$6)</f>
        <v>8.3333333333333331E-5</v>
      </c>
      <c r="C18" s="11">
        <f>B18*$C$4</f>
        <v>2381.3992464825983</v>
      </c>
      <c r="D18" s="2">
        <f>A18/C18</f>
        <v>5.1499134461028813E-4</v>
      </c>
      <c r="E18" s="2">
        <f>A18/$C$7</f>
        <v>5.1499134461028813E-4</v>
      </c>
      <c r="F18" s="2">
        <f>A18/$C$8</f>
        <v>4.9556518919388771E-3</v>
      </c>
    </row>
    <row r="19" spans="1:6" x14ac:dyDescent="0.25">
      <c r="A19" s="1">
        <f t="shared" si="0"/>
        <v>1.4308000000000005</v>
      </c>
      <c r="B19" s="2">
        <f>MIN($C$5,($C$3/A19)^3*$C$5+(1-($C$3/A19)^3)*$C$6)</f>
        <v>8.3333333333333331E-5</v>
      </c>
      <c r="C19" s="11">
        <f>B19*$C$4</f>
        <v>2381.3992464825983</v>
      </c>
      <c r="D19" s="2">
        <f>A19/C19</f>
        <v>6.0082323537866958E-4</v>
      </c>
      <c r="E19" s="2">
        <f>A19/$C$7</f>
        <v>6.0082323537866958E-4</v>
      </c>
      <c r="F19" s="2">
        <f>A19/$C$8</f>
        <v>5.7815938739286905E-3</v>
      </c>
    </row>
    <row r="20" spans="1:6" x14ac:dyDescent="0.25">
      <c r="A20" s="1">
        <f t="shared" si="0"/>
        <v>1.6352000000000007</v>
      </c>
      <c r="B20" s="2">
        <f>MIN($C$5,($C$3/A20)^3*$C$5+(1-($C$3/A20)^3)*$C$6)</f>
        <v>8.3333333333333331E-5</v>
      </c>
      <c r="C20" s="11">
        <f>B20*$C$4</f>
        <v>2381.3992464825983</v>
      </c>
      <c r="D20" s="2">
        <f>A20/C20</f>
        <v>6.8665512614705091E-4</v>
      </c>
      <c r="E20" s="2">
        <f>A20/$C$7</f>
        <v>6.8665512614705091E-4</v>
      </c>
      <c r="F20" s="2">
        <f>A20/$C$8</f>
        <v>6.6075358559185031E-3</v>
      </c>
    </row>
    <row r="21" spans="1:6" x14ac:dyDescent="0.25">
      <c r="A21" s="1">
        <f t="shared" si="0"/>
        <v>1.8396000000000008</v>
      </c>
      <c r="B21" s="2">
        <f>MIN($C$5,($C$3/A21)^3*$C$5+(1-($C$3/A21)^3)*$C$6)</f>
        <v>8.3333333333333331E-5</v>
      </c>
      <c r="C21" s="11">
        <f>B21*$C$4</f>
        <v>2381.3992464825983</v>
      </c>
      <c r="D21" s="2">
        <f>A21/C21</f>
        <v>7.7248701691543236E-4</v>
      </c>
      <c r="E21" s="2">
        <f>A21/$C$7</f>
        <v>7.7248701691543236E-4</v>
      </c>
      <c r="F21" s="2">
        <f>A21/$C$8</f>
        <v>7.4334778379083165E-3</v>
      </c>
    </row>
    <row r="22" spans="1:6" x14ac:dyDescent="0.25">
      <c r="A22" s="1">
        <f t="shared" si="0"/>
        <v>2.0440000000000009</v>
      </c>
      <c r="B22" s="2">
        <f>MIN($C$5,($C$3/A22)^3*$C$5+(1-($C$3/A22)^3)*$C$6)</f>
        <v>8.3333333333333331E-5</v>
      </c>
      <c r="C22" s="11">
        <f>B22*$C$4</f>
        <v>2381.3992464825983</v>
      </c>
      <c r="D22" s="2">
        <f>A22/C22</f>
        <v>8.583189076838138E-4</v>
      </c>
      <c r="E22" s="2">
        <f>A22/$C$7</f>
        <v>8.583189076838138E-4</v>
      </c>
      <c r="F22" s="2">
        <f>A22/$C$8</f>
        <v>8.259419819898129E-3</v>
      </c>
    </row>
    <row r="23" spans="1:6" x14ac:dyDescent="0.25">
      <c r="A23" s="1">
        <f t="shared" si="0"/>
        <v>2.2484000000000011</v>
      </c>
      <c r="B23" s="2">
        <f>MIN($C$5,($C$3/A23)^3*$C$5+(1-($C$3/A23)^3)*$C$6)</f>
        <v>8.3333333333333331E-5</v>
      </c>
      <c r="C23" s="11">
        <f>B23*$C$4</f>
        <v>2381.3992464825983</v>
      </c>
      <c r="D23" s="2">
        <f>A23/C23</f>
        <v>9.4415079845219514E-4</v>
      </c>
      <c r="E23" s="2">
        <f>A23/$C$7</f>
        <v>9.4415079845219514E-4</v>
      </c>
      <c r="F23" s="2">
        <f>A23/$C$8</f>
        <v>9.0853618018879433E-3</v>
      </c>
    </row>
    <row r="24" spans="1:6" x14ac:dyDescent="0.25">
      <c r="A24" s="1">
        <f t="shared" si="0"/>
        <v>2.4528000000000012</v>
      </c>
      <c r="B24" s="2">
        <f>MIN($C$5,($C$3/A24)^3*$C$5+(1-($C$3/A24)^3)*$C$6)</f>
        <v>8.3333333333333331E-5</v>
      </c>
      <c r="C24" s="11">
        <f>B24*$C$4</f>
        <v>2381.3992464825983</v>
      </c>
      <c r="D24" s="2">
        <f>A24/C24</f>
        <v>1.0299826892205765E-3</v>
      </c>
      <c r="E24" s="2">
        <f>A24/$C$7</f>
        <v>1.0299826892205765E-3</v>
      </c>
      <c r="F24" s="2">
        <f>A24/$C$8</f>
        <v>9.9113037838777559E-3</v>
      </c>
    </row>
    <row r="25" spans="1:6" x14ac:dyDescent="0.25">
      <c r="A25" s="1">
        <f t="shared" si="0"/>
        <v>2.6572000000000013</v>
      </c>
      <c r="B25" s="2">
        <f>MIN($C$5,($C$3/A25)^3*$C$5+(1-($C$3/A25)^3)*$C$6)</f>
        <v>8.3333333333333331E-5</v>
      </c>
      <c r="C25" s="11">
        <f>B25*$C$4</f>
        <v>2381.3992464825983</v>
      </c>
      <c r="D25" s="2">
        <f>A25/C25</f>
        <v>1.115814579988958E-3</v>
      </c>
      <c r="E25" s="2">
        <f>A25/$C$7</f>
        <v>1.115814579988958E-3</v>
      </c>
      <c r="F25" s="2">
        <f>A25/$C$8</f>
        <v>1.0737245765867568E-2</v>
      </c>
    </row>
    <row r="26" spans="1:6" x14ac:dyDescent="0.25">
      <c r="A26" s="1">
        <f t="shared" si="0"/>
        <v>2.8616000000000015</v>
      </c>
      <c r="B26" s="2">
        <f>MIN($C$5,($C$3/A26)^3*$C$5+(1-($C$3/A26)^3)*$C$6)</f>
        <v>8.3333333333333331E-5</v>
      </c>
      <c r="C26" s="11">
        <f>B26*$C$4</f>
        <v>2381.3992464825983</v>
      </c>
      <c r="D26" s="2">
        <f>A26/C26</f>
        <v>1.2016464707573394E-3</v>
      </c>
      <c r="E26" s="2">
        <f>A26/$C$7</f>
        <v>1.2016464707573394E-3</v>
      </c>
      <c r="F26" s="2">
        <f>A26/$C$8</f>
        <v>1.1563187747857383E-2</v>
      </c>
    </row>
    <row r="27" spans="1:6" x14ac:dyDescent="0.25">
      <c r="A27" s="1">
        <f t="shared" si="0"/>
        <v>3.0660000000000016</v>
      </c>
      <c r="B27" s="2">
        <f>MIN($C$5,($C$3/A27)^3*$C$5+(1-($C$3/A27)^3)*$C$6)</f>
        <v>8.3333333333333331E-5</v>
      </c>
      <c r="C27" s="11">
        <f>B27*$C$4</f>
        <v>2381.3992464825983</v>
      </c>
      <c r="D27" s="2">
        <f>A27/C27</f>
        <v>1.2874783615257207E-3</v>
      </c>
      <c r="E27" s="2">
        <f>A27/$C$7</f>
        <v>1.2874783615257207E-3</v>
      </c>
      <c r="F27" s="2">
        <f>A27/$C$8</f>
        <v>1.2389129729847195E-2</v>
      </c>
    </row>
    <row r="28" spans="1:6" x14ac:dyDescent="0.25">
      <c r="A28" s="1">
        <f t="shared" si="0"/>
        <v>3.2704000000000018</v>
      </c>
      <c r="B28" s="2">
        <f>MIN($C$5,($C$3/A28)^3*$C$5+(1-($C$3/A28)^3)*$C$6)</f>
        <v>8.3333333333333331E-5</v>
      </c>
      <c r="C28" s="11">
        <f>B28*$C$4</f>
        <v>2381.3992464825983</v>
      </c>
      <c r="D28" s="2">
        <f>A28/C28</f>
        <v>1.373310252294102E-3</v>
      </c>
      <c r="E28" s="2">
        <f>A28/$C$7</f>
        <v>1.373310252294102E-3</v>
      </c>
      <c r="F28" s="2">
        <f>A28/$C$8</f>
        <v>1.3215071711837008E-2</v>
      </c>
    </row>
    <row r="29" spans="1:6" x14ac:dyDescent="0.25">
      <c r="A29" s="1">
        <f t="shared" si="0"/>
        <v>3.4748000000000019</v>
      </c>
      <c r="B29" s="2">
        <f>MIN($C$5,($C$3/A29)^3*$C$5+(1-($C$3/A29)^3)*$C$6)</f>
        <v>8.3333333333333331E-5</v>
      </c>
      <c r="C29" s="11">
        <f>B29*$C$4</f>
        <v>2381.3992464825983</v>
      </c>
      <c r="D29" s="2">
        <f>A29/C29</f>
        <v>1.4591421430624836E-3</v>
      </c>
      <c r="E29" s="2">
        <f>A29/$C$7</f>
        <v>1.4591421430624836E-3</v>
      </c>
      <c r="F29" s="2">
        <f>A29/$C$8</f>
        <v>1.4041013693826822E-2</v>
      </c>
    </row>
    <row r="30" spans="1:6" x14ac:dyDescent="0.25">
      <c r="A30" s="1">
        <f t="shared" si="0"/>
        <v>3.679200000000002</v>
      </c>
      <c r="B30" s="2">
        <f>MIN($C$5,($C$3/A30)^3*$C$5+(1-($C$3/A30)^3)*$C$6)</f>
        <v>8.3333333333333331E-5</v>
      </c>
      <c r="C30" s="11">
        <f>B30*$C$4</f>
        <v>2381.3992464825983</v>
      </c>
      <c r="D30" s="2">
        <f>A30/C30</f>
        <v>1.5449740338308649E-3</v>
      </c>
      <c r="E30" s="2">
        <f>A30/$C$7</f>
        <v>1.5449740338308649E-3</v>
      </c>
      <c r="F30" s="2">
        <f>A30/$C$8</f>
        <v>1.4866955675816635E-2</v>
      </c>
    </row>
    <row r="31" spans="1:6" x14ac:dyDescent="0.25">
      <c r="A31" s="1">
        <f t="shared" si="0"/>
        <v>3.8836000000000022</v>
      </c>
      <c r="B31" s="2">
        <f>MIN($C$5,($C$3/A31)^3*$C$5+(1-($C$3/A31)^3)*$C$6)</f>
        <v>8.3333333333333331E-5</v>
      </c>
      <c r="C31" s="11">
        <f>B31*$C$4</f>
        <v>2381.3992464825983</v>
      </c>
      <c r="D31" s="2">
        <f>A31/C31</f>
        <v>1.6308059245992463E-3</v>
      </c>
      <c r="E31" s="2">
        <f>A31/$C$7</f>
        <v>1.6308059245992463E-3</v>
      </c>
      <c r="F31" s="2">
        <f>A31/$C$8</f>
        <v>1.5692897657806449E-2</v>
      </c>
    </row>
    <row r="32" spans="1:6" x14ac:dyDescent="0.25">
      <c r="A32" s="1">
        <f t="shared" si="0"/>
        <v>4.0880000000000019</v>
      </c>
      <c r="B32" s="2">
        <f>MIN($C$5,($C$3/A32)^3*$C$5+(1-($C$3/A32)^3)*$C$6)</f>
        <v>8.3333333333333331E-5</v>
      </c>
      <c r="C32" s="11">
        <f>B32*$C$4</f>
        <v>2381.3992464825983</v>
      </c>
      <c r="D32" s="2">
        <f>A32/C32</f>
        <v>1.7166378153676276E-3</v>
      </c>
      <c r="E32" s="2">
        <f>A32/$C$7</f>
        <v>1.7166378153676276E-3</v>
      </c>
      <c r="F32" s="2">
        <f>A32/$C$8</f>
        <v>1.6518839639796258E-2</v>
      </c>
    </row>
    <row r="33" spans="1:6" x14ac:dyDescent="0.25">
      <c r="A33" s="1">
        <f t="shared" si="0"/>
        <v>4.2924000000000015</v>
      </c>
      <c r="B33" s="2">
        <f>MIN($C$5,($C$3/A33)^3*$C$5+(1-($C$3/A33)^3)*$C$6)</f>
        <v>8.3333333333333331E-5</v>
      </c>
      <c r="C33" s="11">
        <f>B33*$C$4</f>
        <v>2381.3992464825983</v>
      </c>
      <c r="D33" s="2">
        <f>A33/C33</f>
        <v>1.8024697061360087E-3</v>
      </c>
      <c r="E33" s="2">
        <f>A33/$C$7</f>
        <v>1.8024697061360087E-3</v>
      </c>
      <c r="F33" s="2">
        <f>A33/$C$8</f>
        <v>1.7344781621786071E-2</v>
      </c>
    </row>
    <row r="34" spans="1:6" x14ac:dyDescent="0.25">
      <c r="A34" s="1">
        <f t="shared" si="0"/>
        <v>4.4968000000000012</v>
      </c>
      <c r="B34" s="2">
        <f>MIN($C$5,($C$3/A34)^3*$C$5+(1-($C$3/A34)^3)*$C$6)</f>
        <v>7.6723501764039284E-5</v>
      </c>
      <c r="C34" s="11">
        <f>B34*$C$4</f>
        <v>2192.5114714606739</v>
      </c>
      <c r="D34" s="2">
        <f>A34/C34</f>
        <v>2.0509812872286531E-3</v>
      </c>
      <c r="E34" s="2">
        <f>A34/$C$7</f>
        <v>1.8883015969043898E-3</v>
      </c>
      <c r="F34" s="2">
        <f>A34/$C$8</f>
        <v>1.8170723603775883E-2</v>
      </c>
    </row>
    <row r="35" spans="1:6" x14ac:dyDescent="0.25">
      <c r="A35" s="1">
        <f t="shared" si="0"/>
        <v>4.7012000000000009</v>
      </c>
      <c r="B35" s="2">
        <f>MIN($C$5,($C$3/A35)^3*$C$5+(1-($C$3/A35)^3)*$C$6)</f>
        <v>6.8226052994451431E-5</v>
      </c>
      <c r="C35" s="11">
        <f>B35*$C$4</f>
        <v>1949.6816542976217</v>
      </c>
      <c r="D35" s="2">
        <f>A35/C35</f>
        <v>2.4112654440981655E-3</v>
      </c>
      <c r="E35" s="2">
        <f>A35/$C$7</f>
        <v>1.974133487672771E-3</v>
      </c>
      <c r="F35" s="2">
        <f>A35/$C$8</f>
        <v>1.8996665585765692E-2</v>
      </c>
    </row>
    <row r="36" spans="1:6" x14ac:dyDescent="0.25">
      <c r="A36" s="1">
        <f t="shared" si="0"/>
        <v>4.9056000000000006</v>
      </c>
      <c r="B36" s="2">
        <f>MIN($C$5,($C$3/A36)^3*$C$5+(1-($C$3/A36)^3)*$C$6)</f>
        <v>6.1086227342555742E-5</v>
      </c>
      <c r="C36" s="11">
        <f>B36*$C$4</f>
        <v>1745.6483491683234</v>
      </c>
      <c r="D36" s="2">
        <f>A36/C36</f>
        <v>2.8101879753371682E-3</v>
      </c>
      <c r="E36" s="2">
        <f>A36/$C$7</f>
        <v>2.0599653784411525E-3</v>
      </c>
      <c r="F36" s="2">
        <f>A36/$C$8</f>
        <v>1.9822607567755505E-2</v>
      </c>
    </row>
    <row r="37" spans="1:6" x14ac:dyDescent="0.25">
      <c r="A37" s="1">
        <f t="shared" si="0"/>
        <v>5.1100000000000003</v>
      </c>
      <c r="B37" s="2">
        <f>MIN($C$5,($C$3/A37)^3*$C$5+(1-($C$3/A37)^3)*$C$6)</f>
        <v>5.5043370674143413E-5</v>
      </c>
      <c r="C37" s="11">
        <f>B37*$C$4</f>
        <v>1572.96289736721</v>
      </c>
      <c r="D37" s="2">
        <f>A37/C37</f>
        <v>3.2486462386067745E-3</v>
      </c>
      <c r="E37" s="2">
        <f>A37/$C$7</f>
        <v>2.1457972692095336E-3</v>
      </c>
      <c r="F37" s="2">
        <f>A37/$C$8</f>
        <v>2.0648549549745317E-2</v>
      </c>
    </row>
    <row r="38" spans="1:6" x14ac:dyDescent="0.25">
      <c r="A38" s="1">
        <f t="shared" si="0"/>
        <v>5.3144</v>
      </c>
      <c r="B38" s="2">
        <f>MIN($C$5,($C$3/A38)^3*$C$5+(1-($C$3/A38)^3)*$C$6)</f>
        <v>4.9894647632196793E-5</v>
      </c>
      <c r="C38" s="11">
        <f>B38*$C$4</f>
        <v>1425.8289152979385</v>
      </c>
      <c r="D38" s="2">
        <f>A38/C38</f>
        <v>3.7272353947805253E-3</v>
      </c>
      <c r="E38" s="2">
        <f>A38/$C$7</f>
        <v>2.2316291599779148E-3</v>
      </c>
      <c r="F38" s="2">
        <f>A38/$C$8</f>
        <v>2.1474491531735126E-2</v>
      </c>
    </row>
    <row r="39" spans="1:6" x14ac:dyDescent="0.25">
      <c r="A39" s="1">
        <f t="shared" si="0"/>
        <v>5.5187999999999997</v>
      </c>
      <c r="B39" s="2">
        <f>MIN($C$5,($C$3/A39)^3*$C$5+(1-($C$3/A39)^3)*$C$6)</f>
        <v>4.5480615088324483E-5</v>
      </c>
      <c r="C39" s="11">
        <f>B39*$C$4</f>
        <v>1299.6900300108123</v>
      </c>
      <c r="D39" s="2">
        <f>A39/C39</f>
        <v>4.2462432369001768E-3</v>
      </c>
      <c r="E39" s="2">
        <f>A39/$C$7</f>
        <v>2.3174610507462959E-3</v>
      </c>
      <c r="F39" s="2">
        <f>A39/$C$8</f>
        <v>2.2300433513724939E-2</v>
      </c>
    </row>
    <row r="40" spans="1:6" x14ac:dyDescent="0.25">
      <c r="A40" s="1">
        <f t="shared" si="0"/>
        <v>5.7231999999999994</v>
      </c>
      <c r="B40" s="2">
        <f>MIN($C$5,($C$3/A40)^3*$C$5+(1-($C$3/A40)^3)*$C$6)</f>
        <v>4.1674767072863108E-5</v>
      </c>
      <c r="C40" s="11">
        <f>B40*$C$4</f>
        <v>1190.9311068558482</v>
      </c>
      <c r="D40" s="2">
        <f>A40/C40</f>
        <v>4.8056516175059849E-3</v>
      </c>
      <c r="E40" s="2">
        <f>A40/$C$7</f>
        <v>2.403292941514677E-3</v>
      </c>
      <c r="F40" s="2">
        <f>A40/$C$8</f>
        <v>2.3126375495714752E-2</v>
      </c>
    </row>
    <row r="41" spans="1:6" x14ac:dyDescent="0.25">
      <c r="A41" s="1">
        <f t="shared" si="0"/>
        <v>5.9275999999999991</v>
      </c>
      <c r="B41" s="2">
        <f>MIN($C$5,($C$3/A41)^3*$C$5+(1-($C$3/A41)^3)*$C$6)</f>
        <v>3.8375862347102835E-5</v>
      </c>
      <c r="C41" s="11">
        <f>B41*$C$4</f>
        <v>1096.6589961181273</v>
      </c>
      <c r="D41" s="2">
        <f>A41/C41</f>
        <v>5.4051441888336126E-3</v>
      </c>
      <c r="E41" s="2">
        <f>A41/$C$7</f>
        <v>2.4891248322830586E-3</v>
      </c>
      <c r="F41" s="2">
        <f>A41/$C$8</f>
        <v>2.3952317477704561E-2</v>
      </c>
    </row>
    <row r="42" spans="1:6" x14ac:dyDescent="0.25">
      <c r="A42" s="1">
        <f t="shared" si="0"/>
        <v>6.1319999999999988</v>
      </c>
      <c r="B42" s="2">
        <f>MIN($C$5,($C$3/A42)^3*$C$5+(1-($C$3/A42)^3)*$C$6)</f>
        <v>3.5502228399388568E-5</v>
      </c>
      <c r="C42" s="11">
        <f>B42*$C$4</f>
        <v>1014.5397595050846</v>
      </c>
      <c r="D42" s="2">
        <f>A42/C42</f>
        <v>6.0441199495141788E-3</v>
      </c>
      <c r="E42" s="2">
        <f>A42/$C$7</f>
        <v>2.5749567230514397E-3</v>
      </c>
      <c r="F42" s="2">
        <f>A42/$C$8</f>
        <v>2.4778259459694373E-2</v>
      </c>
    </row>
    <row r="43" spans="1:6" x14ac:dyDescent="0.25">
      <c r="A43" s="1">
        <f t="shared" si="0"/>
        <v>6.3363999999999985</v>
      </c>
      <c r="B43" s="2">
        <f>MIN($C$5,($C$3/A43)^3*$C$5+(1-($C$3/A43)^3)*$C$6)</f>
        <v>3.2987487052582708E-5</v>
      </c>
      <c r="C43" s="11">
        <f>B43*$C$4</f>
        <v>942.67652172449925</v>
      </c>
      <c r="D43" s="2">
        <f>A43/C43</f>
        <v>6.7217119064431679E-3</v>
      </c>
      <c r="E43" s="2">
        <f>A43/$C$7</f>
        <v>2.6607886138198208E-3</v>
      </c>
      <c r="F43" s="2">
        <f>A43/$C$8</f>
        <v>2.5604201441684182E-2</v>
      </c>
    </row>
    <row r="44" spans="1:6" x14ac:dyDescent="0.25">
      <c r="A44" s="1">
        <f t="shared" si="0"/>
        <v>6.5407999999999982</v>
      </c>
      <c r="B44" s="2">
        <f>MIN($C$5,($C$3/A44)^3*$C$5+(1-($C$3/A44)^3)*$C$6)</f>
        <v>3.0777314660140731E-5</v>
      </c>
      <c r="C44" s="11">
        <f>B44*$C$4</f>
        <v>879.51688728500369</v>
      </c>
      <c r="D44" s="2">
        <f>A44/C44</f>
        <v>7.4368100198631886E-3</v>
      </c>
      <c r="E44" s="2">
        <f>A44/$C$7</f>
        <v>2.7466205045882019E-3</v>
      </c>
      <c r="F44" s="2">
        <f>A44/$C$8</f>
        <v>2.6430143423673995E-2</v>
      </c>
    </row>
    <row r="45" spans="1:6" x14ac:dyDescent="0.25">
      <c r="A45" s="1">
        <f t="shared" si="0"/>
        <v>6.7451999999999979</v>
      </c>
      <c r="B45" s="2">
        <f>MIN($C$5,($C$3/A45)^3*$C$5+(1-($C$3/A45)^3)*$C$6)</f>
        <v>2.8826963485641301E-5</v>
      </c>
      <c r="C45" s="11">
        <f>B45*$C$4</f>
        <v>823.78210947705099</v>
      </c>
      <c r="D45" s="2">
        <f>A45/C45</f>
        <v>8.1880875080935535E-3</v>
      </c>
      <c r="E45" s="2">
        <f>A45/$C$7</f>
        <v>2.832452395356583E-3</v>
      </c>
      <c r="F45" s="2">
        <f>A45/$C$8</f>
        <v>2.7256085405663807E-2</v>
      </c>
    </row>
    <row r="46" spans="1:6" x14ac:dyDescent="0.25">
      <c r="A46" s="1">
        <f t="shared" si="0"/>
        <v>6.9495999999999976</v>
      </c>
      <c r="B46" s="2">
        <f>MIN($C$5,($C$3/A46)^3*$C$5+(1-($C$3/A46)^3)*$C$6)</f>
        <v>2.7099348839392721E-5</v>
      </c>
      <c r="C46" s="11">
        <f>B46*$C$4</f>
        <v>774.4124268755869</v>
      </c>
      <c r="D46" s="2">
        <f>A46/C46</f>
        <v>8.9740295465538609E-3</v>
      </c>
      <c r="E46" s="2">
        <f>A46/$C$7</f>
        <v>2.9182842861249646E-3</v>
      </c>
      <c r="F46" s="2">
        <f>A46/$C$8</f>
        <v>2.8082027387653617E-2</v>
      </c>
    </row>
    <row r="47" spans="1:6" x14ac:dyDescent="0.25">
      <c r="A47" s="1">
        <f t="shared" si="0"/>
        <v>7.1539999999999973</v>
      </c>
      <c r="B47" s="2">
        <f>MIN($C$5,($C$3/A47)^3*$C$5+(1-($C$3/A47)^3)*$C$6)</f>
        <v>2.556356074130593E-5</v>
      </c>
      <c r="C47" s="11">
        <f>B47*$C$4</f>
        <v>730.524531441097</v>
      </c>
      <c r="D47" s="2">
        <f>A47/C47</f>
        <v>9.7929634010885131E-3</v>
      </c>
      <c r="E47" s="2">
        <f>A47/$C$7</f>
        <v>3.0041161768933457E-3</v>
      </c>
      <c r="F47" s="2">
        <f>A47/$C$8</f>
        <v>2.8907969369643429E-2</v>
      </c>
    </row>
    <row r="48" spans="1:6" x14ac:dyDescent="0.25">
      <c r="A48" s="1">
        <f t="shared" si="0"/>
        <v>7.3583999999999969</v>
      </c>
      <c r="B48" s="2">
        <f>MIN($C$5,($C$3/A48)^3*$C$5+(1-($C$3/A48)^3)*$C$6)</f>
        <v>2.4193696990386908E-5</v>
      </c>
      <c r="C48" s="11">
        <f>B48*$C$4</f>
        <v>691.37822139042839</v>
      </c>
      <c r="D48" s="2">
        <f>A48/C48</f>
        <v>1.0643089082559679E-2</v>
      </c>
      <c r="E48" s="2">
        <f>A48/$C$7</f>
        <v>3.0899480676617268E-3</v>
      </c>
      <c r="F48" s="2">
        <f>A48/$C$8</f>
        <v>2.9733911351633242E-2</v>
      </c>
    </row>
    <row r="49" spans="1:6" x14ac:dyDescent="0.25">
      <c r="A49" s="1">
        <f t="shared" si="0"/>
        <v>7.5627999999999966</v>
      </c>
      <c r="B49" s="2">
        <f>MIN($C$5,($C$3/A49)^3*$C$5+(1-($C$3/A49)^3)*$C$6)</f>
        <v>2.2967941618136963E-5</v>
      </c>
      <c r="C49" s="11">
        <f>B49*$C$4</f>
        <v>656.35006635225216</v>
      </c>
      <c r="D49" s="2">
        <f>A49/C49</f>
        <v>1.1522509690646041E-2</v>
      </c>
      <c r="E49" s="2">
        <f>A49/$C$7</f>
        <v>3.1757799584301079E-3</v>
      </c>
      <c r="F49" s="2">
        <f>A49/$C$8</f>
        <v>3.0559853333623051E-2</v>
      </c>
    </row>
    <row r="50" spans="1:6" x14ac:dyDescent="0.25">
      <c r="A50" s="1">
        <f t="shared" si="0"/>
        <v>7.7671999999999963</v>
      </c>
      <c r="B50" s="2">
        <f>MIN($C$5,($C$3/A50)^3*$C$5+(1-($C$3/A50)^3)*$C$6)</f>
        <v>2.1867832169111607E-5</v>
      </c>
      <c r="C50" s="11">
        <f>B50*$C$4</f>
        <v>624.91246859676369</v>
      </c>
      <c r="D50" s="2">
        <f>A50/C50</f>
        <v>1.2429260721011354E-2</v>
      </c>
      <c r="E50" s="2">
        <f>A50/$C$7</f>
        <v>3.2616118491984891E-3</v>
      </c>
      <c r="F50" s="2">
        <f>A50/$C$8</f>
        <v>3.1385795315612863E-2</v>
      </c>
    </row>
    <row r="51" spans="1:6" x14ac:dyDescent="0.25">
      <c r="A51" s="1">
        <f t="shared" si="0"/>
        <v>7.971599999999996</v>
      </c>
      <c r="B51" s="2">
        <f>MIN($C$5,($C$3/A51)^3*$C$5+(1-($C$3/A51)^3)*$C$6)</f>
        <v>2.0877673372502777E-5</v>
      </c>
      <c r="C51" s="11">
        <f>B51*$C$4</f>
        <v>596.61690765105516</v>
      </c>
      <c r="D51" s="2">
        <f>A51/C51</f>
        <v>1.3361337732423711E-2</v>
      </c>
      <c r="E51" s="2">
        <f>A51/$C$7</f>
        <v>3.3474437399668706E-3</v>
      </c>
      <c r="F51" s="2">
        <f>A51/$C$8</f>
        <v>3.2211737297602676E-2</v>
      </c>
    </row>
    <row r="52" spans="1:6" x14ac:dyDescent="0.25">
      <c r="A52" s="1">
        <f t="shared" si="0"/>
        <v>8.1759999999999966</v>
      </c>
      <c r="B52" s="2">
        <f>MIN($C$5,($C$3/A52)^3*$C$5+(1-($C$3/A52)^3)*$C$6)</f>
        <v>1.998406510599206E-5</v>
      </c>
      <c r="C52" s="11">
        <f>B52*$C$4</f>
        <v>571.08045102082417</v>
      </c>
      <c r="D52" s="2">
        <f>A52/C52</f>
        <v>1.4316721900364723E-2</v>
      </c>
      <c r="E52" s="2">
        <f>A52/$C$7</f>
        <v>3.4332756307352522E-3</v>
      </c>
      <c r="F52" s="2">
        <f>A52/$C$8</f>
        <v>3.3037679279592488E-2</v>
      </c>
    </row>
    <row r="53" spans="1:6" x14ac:dyDescent="0.25">
      <c r="A53" s="1">
        <f t="shared" si="0"/>
        <v>8.3803999999999963</v>
      </c>
      <c r="B53" s="2">
        <f>MIN($C$5,($C$3/A53)^3*$C$5+(1-($C$3/A53)^3)*$C$6)</f>
        <v>1.9175520186641109E-5</v>
      </c>
      <c r="C53" s="11">
        <f>B53*$C$4</f>
        <v>547.97483188054798</v>
      </c>
      <c r="D53" s="2">
        <f>A53/C53</f>
        <v>1.5293403113497053E-2</v>
      </c>
      <c r="E53" s="2">
        <f>A53/$C$7</f>
        <v>3.5191075215036333E-3</v>
      </c>
      <c r="F53" s="2">
        <f>A53/$C$8</f>
        <v>3.3863621261582301E-2</v>
      </c>
    </row>
    <row r="54" spans="1:6" x14ac:dyDescent="0.25">
      <c r="A54" s="1">
        <f t="shared" si="0"/>
        <v>8.584799999999996</v>
      </c>
      <c r="B54" s="2">
        <f>MIN($C$5,($C$3/A54)^3*$C$5+(1-($C$3/A54)^3)*$C$6)</f>
        <v>1.8442153206774264E-5</v>
      </c>
      <c r="C54" s="11">
        <f>B54*$C$4</f>
        <v>527.01755700154649</v>
      </c>
      <c r="D54" s="2">
        <f>A54/C54</f>
        <v>1.628940039273645E-2</v>
      </c>
      <c r="E54" s="2">
        <f>A54/$C$7</f>
        <v>3.6049394122720144E-3</v>
      </c>
      <c r="F54" s="2">
        <f>A54/$C$8</f>
        <v>3.4689563243572114E-2</v>
      </c>
    </row>
    <row r="55" spans="1:6" x14ac:dyDescent="0.25">
      <c r="A55" s="1">
        <f t="shared" si="0"/>
        <v>8.7891999999999957</v>
      </c>
      <c r="B55" s="2">
        <f>MIN($C$5,($C$3/A55)^3*$C$5+(1-($C$3/A55)^3)*$C$6)</f>
        <v>1.7775425896883192E-5</v>
      </c>
      <c r="C55" s="11">
        <f>B55*$C$4</f>
        <v>507.96463004093886</v>
      </c>
      <c r="D55" s="2">
        <f>A55/C55</f>
        <v>1.7302779524809905E-2</v>
      </c>
      <c r="E55" s="2">
        <f>A55/$C$7</f>
        <v>3.6907713030403955E-3</v>
      </c>
      <c r="F55" s="2">
        <f>A55/$C$8</f>
        <v>3.5515505225561926E-2</v>
      </c>
    </row>
    <row r="56" spans="1:6" x14ac:dyDescent="0.25">
      <c r="A56" s="1">
        <f t="shared" si="0"/>
        <v>8.9935999999999954</v>
      </c>
      <c r="B56" s="2">
        <f>MIN($C$5,($C$3/A56)^3*$C$5+(1-($C$3/A56)^3)*$C$6)</f>
        <v>1.7167937720504931E-5</v>
      </c>
      <c r="C56" s="11">
        <f>B56*$C$4</f>
        <v>490.60456741524746</v>
      </c>
      <c r="D56" s="2">
        <f>A56/C56</f>
        <v>1.8331667899837992E-2</v>
      </c>
      <c r="E56" s="2">
        <f>A56/$C$7</f>
        <v>3.7766031938087767E-3</v>
      </c>
      <c r="F56" s="2">
        <f>A56/$C$8</f>
        <v>3.6341447207551732E-2</v>
      </c>
    </row>
    <row r="57" spans="1:6" x14ac:dyDescent="0.25">
      <c r="A57" s="1">
        <f t="shared" si="0"/>
        <v>9.1979999999999951</v>
      </c>
      <c r="B57" s="2">
        <f>MIN($C$5,($C$3/A57)^3*$C$5+(1-($C$3/A57)^3)*$C$6)</f>
        <v>1.6613252859078102E-5</v>
      </c>
      <c r="C57" s="11">
        <f>B57*$C$4</f>
        <v>474.75345408280162</v>
      </c>
      <c r="D57" s="2">
        <f>A57/C57</f>
        <v>1.9374266623862782E-2</v>
      </c>
      <c r="E57" s="2">
        <f>A57/$C$7</f>
        <v>3.8624350845771582E-3</v>
      </c>
      <c r="F57" s="2">
        <f>A57/$C$8</f>
        <v>3.7167389189541544E-2</v>
      </c>
    </row>
    <row r="58" spans="1:6" x14ac:dyDescent="0.25">
      <c r="A58" s="1">
        <f t="shared" si="0"/>
        <v>9.4023999999999948</v>
      </c>
      <c r="B58" s="2">
        <f>MIN($C$5,($C$3/A58)^3*$C$5+(1-($C$3/A58)^3)*$C$6)</f>
        <v>1.6105756624306444E-5</v>
      </c>
      <c r="C58" s="11">
        <f>B58*$C$4</f>
        <v>460.25084026986582</v>
      </c>
      <c r="D58" s="2">
        <f>A58/C58</f>
        <v>2.0428860041813164E-2</v>
      </c>
      <c r="E58" s="2">
        <f>A58/$C$7</f>
        <v>3.9482669753455393E-3</v>
      </c>
      <c r="F58" s="2">
        <f>A58/$C$8</f>
        <v>3.7993331171531357E-2</v>
      </c>
    </row>
    <row r="59" spans="1:6" x14ac:dyDescent="0.25">
      <c r="A59" s="1">
        <f t="shared" si="0"/>
        <v>9.6067999999999945</v>
      </c>
      <c r="B59" s="2">
        <f>MIN($C$5,($C$3/A59)^3*$C$5+(1-($C$3/A59)^3)*$C$6)</f>
        <v>1.5640535784782676E-5</v>
      </c>
      <c r="C59" s="11">
        <f>B59*$C$4</f>
        <v>446.95632158958699</v>
      </c>
      <c r="D59" s="2">
        <f>A59/C59</f>
        <v>2.1493822854621886E-2</v>
      </c>
      <c r="E59" s="2">
        <f>A59/$C$7</f>
        <v>4.0340988661139209E-3</v>
      </c>
      <c r="F59" s="2">
        <f>A59/$C$8</f>
        <v>3.8819273153521169E-2</v>
      </c>
    </row>
    <row r="60" spans="1:6" x14ac:dyDescent="0.25">
      <c r="A60" s="1">
        <f t="shared" si="0"/>
        <v>9.8111999999999941</v>
      </c>
      <c r="B60" s="2">
        <f>MIN($C$5,($C$3/A60)^3*$C$5+(1-($C$3/A60)^3)*$C$6)</f>
        <v>1.5213278417819483E-5</v>
      </c>
      <c r="C60" s="11">
        <f>B60*$C$4</f>
        <v>434.74667712870354</v>
      </c>
      <c r="D60" s="2">
        <f>A60/C60</f>
        <v>2.2567625047299582E-2</v>
      </c>
      <c r="E60" s="2">
        <f>A60/$C$7</f>
        <v>4.1199307568823016E-3</v>
      </c>
      <c r="F60" s="2">
        <f>A60/$C$8</f>
        <v>3.9645215135510982E-2</v>
      </c>
    </row>
    <row r="61" spans="1:6" x14ac:dyDescent="0.25">
      <c r="A61" s="1">
        <f t="shared" si="0"/>
        <v>10.015599999999994</v>
      </c>
      <c r="B61" s="2">
        <f>MIN($C$5,($C$3/A61)^3*$C$5+(1-($C$3/A61)^3)*$C$6)</f>
        <v>1.4820189774528405E-5</v>
      </c>
      <c r="C61" s="11">
        <f>B61*$C$4</f>
        <v>423.5134651414927</v>
      </c>
      <c r="D61" s="2">
        <f>A61/C61</f>
        <v>2.3648834864444881E-2</v>
      </c>
      <c r="E61" s="2">
        <f>A61/$C$7</f>
        <v>4.2057626476506831E-3</v>
      </c>
      <c r="F61" s="2">
        <f>A61/$C$8</f>
        <v>4.0471157117500794E-2</v>
      </c>
    </row>
    <row r="62" spans="1:6" x14ac:dyDescent="0.25">
      <c r="A62" s="1">
        <f>A61+$C$2/$C$1</f>
        <v>10.219999999999994</v>
      </c>
      <c r="B62" s="2">
        <f>MIN($C$5,($C$3/A62)^3*$C$5+(1-($C$3/A62)^3)*$C$6)</f>
        <v>1.4457921334267937E-5</v>
      </c>
      <c r="C62" s="11">
        <f>B62*$C$4</f>
        <v>413.16099565356421</v>
      </c>
      <c r="D62" s="2">
        <f>A62/C62</f>
        <v>2.473612007792108E-2</v>
      </c>
      <c r="E62" s="2">
        <f>A62/$C$7</f>
        <v>4.2915945384190638E-3</v>
      </c>
      <c r="F62" s="2">
        <f>A62/$C$8</f>
        <v>4.12970990994906E-2</v>
      </c>
    </row>
    <row r="63" spans="1:6" x14ac:dyDescent="0.25">
      <c r="A63" s="1">
        <f>$C$2</f>
        <v>10.220000000000001</v>
      </c>
      <c r="D63" s="2">
        <v>1</v>
      </c>
      <c r="E63" s="2">
        <v>1</v>
      </c>
      <c r="F63" s="2">
        <v>1</v>
      </c>
    </row>
    <row r="64" spans="1:6" x14ac:dyDescent="0.25">
      <c r="B64" s="2"/>
      <c r="C64" s="11"/>
      <c r="D64" s="2"/>
      <c r="E64" s="2"/>
      <c r="F64" s="2"/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E4" sqref="E4"/>
    </sheetView>
  </sheetViews>
  <sheetFormatPr baseColWidth="10" defaultRowHeight="15" x14ac:dyDescent="0.25"/>
  <sheetData>
    <row r="1" spans="1:2" x14ac:dyDescent="0.25">
      <c r="A1" t="s">
        <v>2</v>
      </c>
    </row>
    <row r="2" spans="1:2" x14ac:dyDescent="0.25">
      <c r="A2">
        <v>0</v>
      </c>
      <c r="B2">
        <v>0</v>
      </c>
    </row>
    <row r="3" spans="1:2" x14ac:dyDescent="0.25">
      <c r="A3">
        <v>100</v>
      </c>
      <c r="B3">
        <f>A3*'Tension-stiffening - relative'!B2</f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Tension-stiffening - relative</vt:lpstr>
      <vt:lpstr>Branson - absolute</vt:lpstr>
      <vt:lpstr>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Fernando Gómez Martínez</cp:lastModifiedBy>
  <dcterms:created xsi:type="dcterms:W3CDTF">2017-03-08T12:23:20Z</dcterms:created>
  <dcterms:modified xsi:type="dcterms:W3CDTF">2017-11-08T12:30:58Z</dcterms:modified>
</cp:coreProperties>
</file>